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s.cohesion.net.nz/Sites/CR/CRPRS/PUB/JobsRestricted/Cruise ship traveller and expenditure statistics/Cruise ship traveller and expenditure statistics Year ended June 2020/FINAL FILES/"/>
    </mc:Choice>
  </mc:AlternateContent>
  <xr:revisionPtr revIDLastSave="0" documentId="13_ncr:1_{87E9920B-587B-4386-A7CC-269414145EE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ents" sheetId="12" r:id="rId1"/>
    <sheet name="Table 1" sheetId="9" r:id="rId2"/>
    <sheet name="Table 2" sheetId="20" r:id="rId3"/>
    <sheet name="Table 3" sheetId="21" r:id="rId4"/>
    <sheet name="Table 4" sheetId="22" r:id="rId5"/>
    <sheet name="Table 5" sheetId="24" r:id="rId6"/>
    <sheet name="Table 6" sheetId="31" r:id="rId7"/>
    <sheet name="Table 7" sheetId="32" r:id="rId8"/>
  </sheets>
  <definedNames>
    <definedName name="Contents_Title">Contents!$A$1:$A$2</definedName>
    <definedName name="_xlnm.Print_Area" localSheetId="0">Contents!$A$1:$B$36</definedName>
    <definedName name="_xlnm.Print_Area" localSheetId="1">'Table 1'!$A$1:$L$46</definedName>
    <definedName name="_xlnm.Print_Area" localSheetId="2">'Table 2'!$A$1:$J$57</definedName>
    <definedName name="_xlnm.Print_Area" localSheetId="3">'Table 3'!$A$1:$J$75</definedName>
    <definedName name="_xlnm.Print_Area" localSheetId="4">'Table 4'!$A$1:$J$70</definedName>
    <definedName name="_xlnm.Print_Area" localSheetId="5">'Table 5'!$A$1:$J$69</definedName>
    <definedName name="_xlnm.Print_Area" localSheetId="6">'Table 6'!$A$1:$L$17</definedName>
    <definedName name="_xlnm.Print_Area" localSheetId="7">'Table 7'!$A$1:$M$62</definedName>
    <definedName name="_xlnm.Print_Titles" localSheetId="3">'Table 3'!$1:$6</definedName>
    <definedName name="Table10_Data1">#REF!</definedName>
    <definedName name="Table10_Data1_Hdr">#REF!</definedName>
    <definedName name="Table10_Data2">#REF!</definedName>
    <definedName name="Table10_Data2_Hdr">#REF!</definedName>
    <definedName name="Table11_Data1">#REF!</definedName>
    <definedName name="Table11_Data1_Hdr">#REF!</definedName>
    <definedName name="Table11_Data2">#REF!</definedName>
    <definedName name="Table11_Data2_Hdr">#REF!</definedName>
    <definedName name="Table11_Hdr1">#REF!</definedName>
    <definedName name="Table11_Hdr1_Hdr">#REF!</definedName>
    <definedName name="Table11_Hdr2">#REF!</definedName>
    <definedName name="Table11_Hdr2_Hdr">#REF!</definedName>
    <definedName name="Table11_Hdr3">#REF!</definedName>
    <definedName name="Table11_Hdr3_Hdr">#REF!</definedName>
    <definedName name="Table11cont_Data1">#REF!</definedName>
    <definedName name="Table11cont_Data1_Hdr">#REF!</definedName>
    <definedName name="Table11cont_Data2">#REF!</definedName>
    <definedName name="Table11cont_Data2_Hdr">#REF!</definedName>
    <definedName name="Table11cont_Data3">#REF!</definedName>
    <definedName name="Table11cont_Data3_Hdr">#REF!</definedName>
    <definedName name="Table11cont_Hdr1">#REF!</definedName>
    <definedName name="Table11cont_Hdr1_Hdr">#REF!</definedName>
    <definedName name="Table11cont_Hdr2">#REF!</definedName>
    <definedName name="Table11cont_Hdr2_Hdr">#REF!</definedName>
    <definedName name="Table11cont_Hdr3">#REF!</definedName>
    <definedName name="Table11cont_Hdr3_Hdr">#REF!</definedName>
    <definedName name="Table12_Data1">#REF!</definedName>
    <definedName name="Table12_Data1_Hdr">#REF!</definedName>
    <definedName name="Table12_Data2">#REF!</definedName>
    <definedName name="Table12_Data2_Hdr">#REF!</definedName>
    <definedName name="Table12_Data3">#REF!</definedName>
    <definedName name="Table12_Data3_Hdr">#REF!</definedName>
    <definedName name="Table12_Data4">#REF!</definedName>
    <definedName name="Table12_Data4_Hdr">#REF!</definedName>
    <definedName name="Table12_Hdr1">#REF!</definedName>
    <definedName name="Table12_Hdr1_Hdr">#REF!</definedName>
    <definedName name="Table12_Hdr2">#REF!</definedName>
    <definedName name="Table12_Hdr2_Hdr">#REF!</definedName>
    <definedName name="Table12_Hdr3">#REF!</definedName>
    <definedName name="Table12_Hdr3_Hdr">#REF!</definedName>
    <definedName name="Table2_Data1">#REF!</definedName>
    <definedName name="Table2_Data1_Hdr">#REF!</definedName>
    <definedName name="Table2_Data2">#REF!</definedName>
    <definedName name="Table2_Data2_Hdr">#REF!</definedName>
    <definedName name="Table3_Data1">#REF!</definedName>
    <definedName name="Table3_Data1_Hdr">#REF!</definedName>
    <definedName name="Table3_Data2">#REF!</definedName>
    <definedName name="Table3_Data2_Hdr">#REF!</definedName>
    <definedName name="Table3_Hdr1">#REF!</definedName>
    <definedName name="Table3_Hdr1_Hdr">#REF!</definedName>
    <definedName name="Table3_Hdr2">#REF!</definedName>
    <definedName name="Table3_Hdr2_Hdr">#REF!</definedName>
    <definedName name="Table3_Hdr3">#REF!</definedName>
    <definedName name="Table3_Hdr3_Hdr">#REF!</definedName>
    <definedName name="Table4_Data1">#REF!</definedName>
    <definedName name="Table4_Data1_Hdr">#REF!</definedName>
    <definedName name="Table4_Data2">#REF!</definedName>
    <definedName name="Table4_Data2_Hdr">#REF!</definedName>
    <definedName name="Table4_Data3">#REF!</definedName>
    <definedName name="Table4_Data3_Hdr">#REF!</definedName>
    <definedName name="Table4_Data4">#REF!</definedName>
    <definedName name="Table4_Data4_Hdr">#REF!</definedName>
    <definedName name="Table4_Hdr1">#REF!</definedName>
    <definedName name="Table4_Hdr1_Hdr">#REF!</definedName>
    <definedName name="Table4_Hdr2">#REF!</definedName>
    <definedName name="Table4_Hdr2_Hdr">#REF!</definedName>
    <definedName name="Table4_Hdr3">#REF!</definedName>
    <definedName name="Table4_Hdr3_Hdr">#REF!</definedName>
    <definedName name="Table5_Data1">#REF!</definedName>
    <definedName name="Table5_Data1_Hdr">#REF!</definedName>
    <definedName name="Table5_Data2">#REF!</definedName>
    <definedName name="Table5_Data2_Hdr">#REF!</definedName>
    <definedName name="Table5_Hdr1">#REF!</definedName>
    <definedName name="Table5_Hdr1_Hdr">#REF!</definedName>
    <definedName name="Table5_Hdr2">#REF!</definedName>
    <definedName name="Table5_Hdr2_Hdr">#REF!</definedName>
    <definedName name="Table5_Hdr3">#REF!</definedName>
    <definedName name="Table5_Hdr3_Hdr">#REF!</definedName>
    <definedName name="Table6_Data1">#REF!</definedName>
    <definedName name="Table6_Data1_Hdr">#REF!</definedName>
    <definedName name="Table6_Data2">#REF!</definedName>
    <definedName name="Table6_Data2_Hdr">#REF!</definedName>
    <definedName name="Table6_Hdr1">#REF!</definedName>
    <definedName name="Table6_Hdr1_Hdr">#REF!</definedName>
    <definedName name="Table6_Hdr2">#REF!</definedName>
    <definedName name="Table6_Hdr2_Hdr">#REF!</definedName>
    <definedName name="Table6_Hdr3">#REF!</definedName>
    <definedName name="Table6_Hdr3_Hdr">#REF!</definedName>
    <definedName name="Table7_Data1">#REF!</definedName>
    <definedName name="Table7_Data1_Hdr">#REF!</definedName>
    <definedName name="Table7_Data2">#REF!</definedName>
    <definedName name="Table7_Data2_Hdr">#REF!</definedName>
    <definedName name="Table7_Hdr1">#REF!</definedName>
    <definedName name="Table7_Hdr1_Hdr">#REF!</definedName>
    <definedName name="Table7_Hdr2">#REF!</definedName>
    <definedName name="Table7_Hdr2_Hdr">#REF!</definedName>
    <definedName name="Table7_Hdr3">#REF!</definedName>
    <definedName name="Table7_Hdr3_Hdr">#REF!</definedName>
    <definedName name="Table8_Data1">#REF!</definedName>
    <definedName name="Table8_Data1_Hdr">#REF!</definedName>
    <definedName name="Table8_Data2">#REF!</definedName>
    <definedName name="Table8_Data2_Hdr">#REF!</definedName>
    <definedName name="Table8_Hdr1">#REF!</definedName>
    <definedName name="Table8_Hdr1_Hdr">#REF!</definedName>
    <definedName name="Table8_Hdr2">#REF!</definedName>
    <definedName name="Table8_Hdr2_Hdr">#REF!</definedName>
    <definedName name="Table8_Hdr3">#REF!</definedName>
    <definedName name="Table8_Hdr3_Hdr">#REF!</definedName>
    <definedName name="Table9_Data1">#REF!</definedName>
    <definedName name="Table9_Data1_Hdr">#REF!</definedName>
    <definedName name="Table9_Data2">#REF!</definedName>
    <definedName name="Table9_Data2_Hdr">#REF!</definedName>
    <definedName name="Table9_Data3">#REF!</definedName>
    <definedName name="Table9_Data3_Hdr">#REF!</definedName>
    <definedName name="Table9_Data4">#REF!</definedName>
    <definedName name="Table9_Data4_Hdr">#REF!</definedName>
    <definedName name="var1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21" l="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52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31" i="21"/>
  <c r="J30" i="21"/>
  <c r="J26" i="21"/>
  <c r="J27" i="21"/>
  <c r="J19" i="21"/>
  <c r="J20" i="21"/>
  <c r="J21" i="21"/>
  <c r="J22" i="21"/>
  <c r="J23" i="21"/>
  <c r="J24" i="21"/>
  <c r="J25" i="21"/>
  <c r="J16" i="21"/>
  <c r="J17" i="21"/>
  <c r="J18" i="21"/>
  <c r="J11" i="21"/>
  <c r="J12" i="21"/>
  <c r="J13" i="21"/>
  <c r="J14" i="21"/>
  <c r="J15" i="21"/>
  <c r="J9" i="21"/>
  <c r="J10" i="21"/>
  <c r="J8" i="21"/>
  <c r="A62" i="24"/>
  <c r="A61" i="24"/>
  <c r="A60" i="24"/>
  <c r="A63" i="22"/>
  <c r="A62" i="22"/>
  <c r="A61" i="22"/>
  <c r="A59" i="24"/>
  <c r="A58" i="24"/>
  <c r="A57" i="24"/>
  <c r="A56" i="24"/>
  <c r="A55" i="24"/>
  <c r="A54" i="24"/>
  <c r="A53" i="24"/>
  <c r="A52" i="24"/>
  <c r="A51" i="24"/>
  <c r="A50" i="24"/>
  <c r="A49" i="24"/>
  <c r="A48" i="24"/>
  <c r="A54" i="22"/>
  <c r="A55" i="22"/>
  <c r="A56" i="22"/>
  <c r="A57" i="22"/>
  <c r="A58" i="22"/>
  <c r="A59" i="22"/>
  <c r="A60" i="22"/>
  <c r="E65" i="21"/>
  <c r="E59" i="21"/>
  <c r="E53" i="21"/>
  <c r="E9" i="21" s="1"/>
  <c r="E43" i="21"/>
  <c r="E37" i="21"/>
  <c r="E15" i="21" s="1"/>
  <c r="E31" i="21"/>
  <c r="E27" i="21"/>
  <c r="E26" i="21"/>
  <c r="E25" i="21"/>
  <c r="E24" i="21"/>
  <c r="E23" i="21"/>
  <c r="E22" i="21"/>
  <c r="E20" i="21"/>
  <c r="E19" i="21"/>
  <c r="E18" i="21"/>
  <c r="E17" i="21"/>
  <c r="E16" i="21"/>
  <c r="E14" i="21"/>
  <c r="E13" i="21"/>
  <c r="E12" i="21"/>
  <c r="E11" i="21"/>
  <c r="E10" i="21"/>
  <c r="E8" i="21"/>
  <c r="A64" i="24"/>
  <c r="A41" i="9"/>
  <c r="A39" i="9"/>
  <c r="A54" i="20"/>
  <c r="F43" i="21"/>
  <c r="F21" i="21" s="1"/>
  <c r="F37" i="21"/>
  <c r="F50" i="21" s="1"/>
  <c r="F31" i="21"/>
  <c r="F8" i="21"/>
  <c r="F10" i="21"/>
  <c r="F11" i="21"/>
  <c r="F12" i="21"/>
  <c r="F13" i="21"/>
  <c r="F14" i="21"/>
  <c r="F16" i="21"/>
  <c r="F17" i="21"/>
  <c r="F18" i="21"/>
  <c r="F19" i="21"/>
  <c r="F20" i="21"/>
  <c r="F22" i="21"/>
  <c r="F23" i="21"/>
  <c r="F24" i="21"/>
  <c r="F25" i="21"/>
  <c r="F26" i="21"/>
  <c r="F27" i="21"/>
  <c r="F53" i="21"/>
  <c r="F59" i="21"/>
  <c r="F65" i="21"/>
  <c r="A65" i="22"/>
  <c r="A45" i="9"/>
  <c r="A53" i="22"/>
  <c r="A50" i="22"/>
  <c r="A52" i="22"/>
  <c r="A51" i="22"/>
  <c r="D27" i="21"/>
  <c r="C27" i="21"/>
  <c r="D26" i="21"/>
  <c r="C26" i="21"/>
  <c r="D25" i="21"/>
  <c r="C25" i="21"/>
  <c r="D24" i="21"/>
  <c r="C24" i="21"/>
  <c r="D23" i="21"/>
  <c r="C23" i="21"/>
  <c r="D22" i="21"/>
  <c r="C22" i="21"/>
  <c r="D20" i="21"/>
  <c r="C20" i="21"/>
  <c r="D19" i="21"/>
  <c r="C19" i="21"/>
  <c r="D18" i="21"/>
  <c r="C18" i="21"/>
  <c r="D17" i="21"/>
  <c r="C17" i="21"/>
  <c r="D16" i="21"/>
  <c r="C16" i="21"/>
  <c r="D14" i="21"/>
  <c r="C14" i="21"/>
  <c r="D13" i="21"/>
  <c r="C13" i="21"/>
  <c r="D12" i="21"/>
  <c r="C12" i="21"/>
  <c r="D11" i="21"/>
  <c r="C11" i="21"/>
  <c r="D10" i="21"/>
  <c r="C10" i="21"/>
  <c r="D8" i="21"/>
  <c r="C8" i="21"/>
  <c r="D43" i="21"/>
  <c r="C43" i="21"/>
  <c r="C21" i="21" s="1"/>
  <c r="D37" i="21"/>
  <c r="D50" i="21" s="1"/>
  <c r="C37" i="21"/>
  <c r="D31" i="21"/>
  <c r="C31" i="21"/>
  <c r="C50" i="21" s="1"/>
  <c r="D65" i="21"/>
  <c r="D21" i="21" s="1"/>
  <c r="D59" i="21"/>
  <c r="D53" i="21"/>
  <c r="C53" i="21"/>
  <c r="C72" i="21" s="1"/>
  <c r="C59" i="21"/>
  <c r="C15" i="21" s="1"/>
  <c r="C65" i="21"/>
  <c r="A49" i="22"/>
  <c r="A73" i="21"/>
  <c r="D15" i="21"/>
  <c r="E72" i="21" l="1"/>
  <c r="E50" i="21"/>
  <c r="F72" i="21"/>
  <c r="F15" i="21"/>
  <c r="D72" i="21"/>
  <c r="D9" i="21"/>
  <c r="F9" i="21"/>
  <c r="E21" i="21"/>
  <c r="C9" i="21"/>
</calcChain>
</file>

<file path=xl/sharedStrings.xml><?xml version="1.0" encoding="utf-8"?>
<sst xmlns="http://schemas.openxmlformats.org/spreadsheetml/2006/main" count="613" uniqueCount="274">
  <si>
    <t>Cruise ship traveller and expenditure statistics: Year ended June 2020</t>
  </si>
  <si>
    <t>List of tables</t>
  </si>
  <si>
    <t>Cruise ship traveller statistics, by direction and traveller type</t>
  </si>
  <si>
    <t>Cruise ship unique passengers, by country of citizenship</t>
  </si>
  <si>
    <t>Cruise ship unique passengers, by sex and age group</t>
  </si>
  <si>
    <t>Cruise ship unique passengers, by regions and ports visited</t>
  </si>
  <si>
    <t>Cruise ship crew movements, by regions and ports visited</t>
  </si>
  <si>
    <t>Cruise ship expenditure in New Zealand</t>
  </si>
  <si>
    <t>Cruise ship expenditure in New Zealand, by regions and ports visited</t>
  </si>
  <si>
    <t>Note: Cruise ship travellers include both passengers and crew.</t>
  </si>
  <si>
    <t>Find more data on Infoshare</t>
  </si>
  <si>
    <t>Use Infoshare, a free online database, to access time-series data specific to your needs:</t>
  </si>
  <si>
    <t>Infoshare (www.stats.govt.nz/infoshare).</t>
  </si>
  <si>
    <t>To access the related ITM time series on Infoshare, select the following categories from the homepage:</t>
  </si>
  <si>
    <r>
      <t xml:space="preserve">Subject category: </t>
    </r>
    <r>
      <rPr>
        <b/>
        <sz val="10"/>
        <rFont val="Arial"/>
        <family val="2"/>
      </rPr>
      <t>Tourism</t>
    </r>
  </si>
  <si>
    <r>
      <t>Group:</t>
    </r>
    <r>
      <rPr>
        <b/>
        <sz val="10"/>
        <rFont val="Arial"/>
        <family val="2"/>
      </rPr>
      <t xml:space="preserve"> International Travel and Migration</t>
    </r>
  </si>
  <si>
    <t>The time series can be downloaded in Excel or comma delimited format.</t>
  </si>
  <si>
    <t>More information about Infoshare (www.stats.govt.nz/about-infoshare).</t>
  </si>
  <si>
    <t>To access the cruise expenditure time series on Infoshare, select the following categories from the homepage:</t>
  </si>
  <si>
    <r>
      <t xml:space="preserve">Subject category: </t>
    </r>
    <r>
      <rPr>
        <b/>
        <sz val="10"/>
        <color indexed="8"/>
        <rFont val="Arial"/>
        <family val="2"/>
      </rPr>
      <t>Tourism</t>
    </r>
  </si>
  <si>
    <r>
      <t xml:space="preserve">Group: </t>
    </r>
    <r>
      <rPr>
        <b/>
        <sz val="10"/>
        <color indexed="8"/>
        <rFont val="Arial"/>
        <family val="2"/>
      </rPr>
      <t>Tourism Satellite Account – TSA</t>
    </r>
  </si>
  <si>
    <t>Customised data</t>
  </si>
  <si>
    <t>We can provide you with customised data. For more information and quotes:</t>
  </si>
  <si>
    <t>Email:</t>
  </si>
  <si>
    <t>info@stats.govt.nz</t>
  </si>
  <si>
    <t>Phone:</t>
  </si>
  <si>
    <t xml:space="preserve">0508 525 525 (toll-free) </t>
  </si>
  <si>
    <t>Published by Stats NZ</t>
  </si>
  <si>
    <t>www.stats.govt.nz</t>
  </si>
  <si>
    <t>Table 1</t>
  </si>
  <si>
    <t>Period</t>
  </si>
  <si>
    <t>Passengers</t>
  </si>
  <si>
    <t>Crew</t>
  </si>
  <si>
    <t>Arrivals</t>
  </si>
  <si>
    <t>Departures</t>
  </si>
  <si>
    <r>
      <t>Unique arrivals</t>
    </r>
    <r>
      <rPr>
        <vertAlign val="superscript"/>
        <sz val="8"/>
        <rFont val="Arial"/>
        <family val="2"/>
      </rPr>
      <t>(1)</t>
    </r>
  </si>
  <si>
    <r>
      <t>Unique departures</t>
    </r>
    <r>
      <rPr>
        <vertAlign val="superscript"/>
        <sz val="8"/>
        <rFont val="Arial"/>
        <family val="2"/>
      </rPr>
      <t>(1)</t>
    </r>
  </si>
  <si>
    <r>
      <t>Total, unique passengers</t>
    </r>
    <r>
      <rPr>
        <vertAlign val="superscript"/>
        <sz val="8"/>
        <rFont val="Arial"/>
        <family val="2"/>
      </rPr>
      <t>(2)</t>
    </r>
  </si>
  <si>
    <r>
      <t>Total, unique crew</t>
    </r>
    <r>
      <rPr>
        <vertAlign val="superscript"/>
        <sz val="8"/>
        <rFont val="Arial"/>
        <family val="2"/>
      </rPr>
      <t xml:space="preserve">(2) </t>
    </r>
  </si>
  <si>
    <t>Quarter</t>
  </si>
  <si>
    <t>..</t>
  </si>
  <si>
    <t>Year ended June</t>
  </si>
  <si>
    <t>Travellers are counted only once each June year based on unique passport numbers. Travellers identified in multiple quarters within a June year</t>
  </si>
  <si>
    <t>are counted in the first quarter they appear.</t>
  </si>
  <si>
    <t>Travellers are counted only once each June year based on unique passport numbers. This equates to unique arrivals plus unique departures,</t>
  </si>
  <si>
    <t>minus duplicates (so travellers who appear in both arrivals and departures are counted only once). Travellers identified as both crew and</t>
  </si>
  <si>
    <t>passengers are counted as crew only.</t>
  </si>
  <si>
    <t>Symbol:</t>
  </si>
  <si>
    <t>not available</t>
  </si>
  <si>
    <r>
      <rPr>
        <b/>
        <sz val="8"/>
        <rFont val="Arial"/>
        <family val="2"/>
      </rPr>
      <t xml:space="preserve">Source: </t>
    </r>
    <r>
      <rPr>
        <sz val="8"/>
        <rFont val="Arial"/>
        <family val="2"/>
      </rPr>
      <t>Stats NZ from advanced passenger information data sourced from Customs NZ as supplied by cruise ships.</t>
    </r>
  </si>
  <si>
    <t>Table 2</t>
  </si>
  <si>
    <t>Cruise ship unique passengers, by country of citizenship, year ended June 2015–2020</t>
  </si>
  <si>
    <t>Country of citizenship</t>
  </si>
  <si>
    <t>June year</t>
  </si>
  <si>
    <t>Change: 2019 to 2020</t>
  </si>
  <si>
    <t>Number</t>
  </si>
  <si>
    <t>Percent</t>
  </si>
  <si>
    <t>Oceania</t>
  </si>
  <si>
    <t>Australia</t>
  </si>
  <si>
    <t>New Zealand</t>
  </si>
  <si>
    <t>Asia</t>
  </si>
  <si>
    <t>China, People's Republic of</t>
  </si>
  <si>
    <t>Japan</t>
  </si>
  <si>
    <t>Taiwan</t>
  </si>
  <si>
    <r>
      <t>Hong Kong (SAR)</t>
    </r>
    <r>
      <rPr>
        <vertAlign val="superscript"/>
        <sz val="8"/>
        <rFont val="Arial Mäori"/>
        <family val="2"/>
      </rPr>
      <t>(1)</t>
    </r>
  </si>
  <si>
    <t>Malaysia</t>
  </si>
  <si>
    <t>Philippines</t>
  </si>
  <si>
    <t>Singapore</t>
  </si>
  <si>
    <t>Korea, Republic of</t>
  </si>
  <si>
    <t>India</t>
  </si>
  <si>
    <t>Indonesia</t>
  </si>
  <si>
    <t>Thailand</t>
  </si>
  <si>
    <t>Europe</t>
  </si>
  <si>
    <t>United Kingdom</t>
  </si>
  <si>
    <t>Germany</t>
  </si>
  <si>
    <t>France</t>
  </si>
  <si>
    <t>Switzerland</t>
  </si>
  <si>
    <t>Netherlands</t>
  </si>
  <si>
    <t>Italy</t>
  </si>
  <si>
    <t>Spain</t>
  </si>
  <si>
    <t>Austria</t>
  </si>
  <si>
    <t>Russia</t>
  </si>
  <si>
    <t>Denmark</t>
  </si>
  <si>
    <t>Sweden</t>
  </si>
  <si>
    <t>Ireland</t>
  </si>
  <si>
    <t>Belgium</t>
  </si>
  <si>
    <t>Norway</t>
  </si>
  <si>
    <t>Portugal</t>
  </si>
  <si>
    <t>Finland</t>
  </si>
  <si>
    <t>Poland</t>
  </si>
  <si>
    <t>Romania</t>
  </si>
  <si>
    <t>Bulgaria</t>
  </si>
  <si>
    <t>Ukraine</t>
  </si>
  <si>
    <t>Americas</t>
  </si>
  <si>
    <t>United States of America</t>
  </si>
  <si>
    <t>Canada</t>
  </si>
  <si>
    <t>Mexico</t>
  </si>
  <si>
    <t>Brazil</t>
  </si>
  <si>
    <t>Argentina</t>
  </si>
  <si>
    <t>Chile</t>
  </si>
  <si>
    <t>Africa and the Middle East</t>
  </si>
  <si>
    <t>Israel</t>
  </si>
  <si>
    <t>South Africa</t>
  </si>
  <si>
    <t>Total</t>
  </si>
  <si>
    <t>Special administrative region.</t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</si>
  <si>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Passengers are counted only once each June year based on unique passport numbers. This table includes any country with at</t>
    </r>
  </si>
  <si>
    <t>least 100 unique passengers in any given year, therefore the sum of selected countries may not equal the regional totals.</t>
  </si>
  <si>
    <t>Table 3</t>
  </si>
  <si>
    <t>Cruise ship unique passengers, by sex and age group, year ended June 2015–2020</t>
  </si>
  <si>
    <r>
      <t>Age group</t>
    </r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(years)</t>
    </r>
  </si>
  <si>
    <t>Total people</t>
  </si>
  <si>
    <t>0-14</t>
  </si>
  <si>
    <t>15-39</t>
  </si>
  <si>
    <t>15-19</t>
  </si>
  <si>
    <t>20-24</t>
  </si>
  <si>
    <t>25-29</t>
  </si>
  <si>
    <t>30-34</t>
  </si>
  <si>
    <t>35-39</t>
  </si>
  <si>
    <t>40-64</t>
  </si>
  <si>
    <t>40-44</t>
  </si>
  <si>
    <t>45-49</t>
  </si>
  <si>
    <t>50-54</t>
  </si>
  <si>
    <t>55-59</t>
  </si>
  <si>
    <t>60-64</t>
  </si>
  <si>
    <t>65+</t>
  </si>
  <si>
    <t>65-69</t>
  </si>
  <si>
    <t>70-74</t>
  </si>
  <si>
    <t>75-79</t>
  </si>
  <si>
    <t>80-84</t>
  </si>
  <si>
    <t>85-89</t>
  </si>
  <si>
    <t>90+</t>
  </si>
  <si>
    <t>Males</t>
  </si>
  <si>
    <t>Females</t>
  </si>
  <si>
    <t>Age at date of first arrival or date of first departure.</t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</si>
  <si>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Passengers are counted only once each June year based on unique passport numbers.</t>
    </r>
  </si>
  <si>
    <t>Table 4</t>
  </si>
  <si>
    <t>Cruise ship unique passengers by regions and ports visited, year ended June 2015–2020</t>
  </si>
  <si>
    <t>Region by port</t>
  </si>
  <si>
    <t>Northland</t>
  </si>
  <si>
    <r>
      <t>Bay of Islands</t>
    </r>
    <r>
      <rPr>
        <vertAlign val="superscript"/>
        <sz val="8"/>
        <rFont val="Arial Mäori"/>
        <family val="2"/>
      </rPr>
      <t>(1)(2)</t>
    </r>
  </si>
  <si>
    <t>Auckland</t>
  </si>
  <si>
    <r>
      <t>Auckland</t>
    </r>
    <r>
      <rPr>
        <vertAlign val="superscript"/>
        <sz val="8"/>
        <rFont val="Arial Mäori"/>
        <family val="2"/>
      </rPr>
      <t>(1)(3)</t>
    </r>
  </si>
  <si>
    <t>Waikato</t>
  </si>
  <si>
    <r>
      <t>Mercury Bay</t>
    </r>
    <r>
      <rPr>
        <vertAlign val="superscript"/>
        <sz val="8"/>
        <rFont val="Arial Mäori"/>
        <family val="2"/>
      </rPr>
      <t>(1)(4)</t>
    </r>
  </si>
  <si>
    <t>Bay of Plenty</t>
  </si>
  <si>
    <r>
      <t>Tauranga</t>
    </r>
    <r>
      <rPr>
        <vertAlign val="superscript"/>
        <sz val="8"/>
        <rFont val="Arial Mäori"/>
        <family val="2"/>
      </rPr>
      <t>(1)(5)</t>
    </r>
  </si>
  <si>
    <t>Gisborne</t>
  </si>
  <si>
    <r>
      <t>Gisborne</t>
    </r>
    <r>
      <rPr>
        <vertAlign val="superscript"/>
        <sz val="8"/>
        <rFont val="Arial Mäori"/>
        <family val="2"/>
      </rPr>
      <t>(1)(6)</t>
    </r>
  </si>
  <si>
    <t>Hawke's Bay</t>
  </si>
  <si>
    <r>
      <t>Napier</t>
    </r>
    <r>
      <rPr>
        <vertAlign val="superscript"/>
        <sz val="8"/>
        <rFont val="Arial Mäori"/>
        <family val="2"/>
      </rPr>
      <t>(1)</t>
    </r>
  </si>
  <si>
    <t>Taranaki</t>
  </si>
  <si>
    <r>
      <t>New Plymouth</t>
    </r>
    <r>
      <rPr>
        <vertAlign val="superscript"/>
        <sz val="8"/>
        <rFont val="Arial Mäori"/>
        <family val="2"/>
      </rPr>
      <t>(1)</t>
    </r>
  </si>
  <si>
    <t>Manawatū-Whanganui</t>
  </si>
  <si>
    <t>Wellington</t>
  </si>
  <si>
    <r>
      <t>Wellington</t>
    </r>
    <r>
      <rPr>
        <vertAlign val="superscript"/>
        <sz val="8"/>
        <rFont val="Arial Mäori"/>
        <family val="2"/>
      </rPr>
      <t>(1)(7)</t>
    </r>
  </si>
  <si>
    <t>Tasman</t>
  </si>
  <si>
    <r>
      <t>Golden Bay</t>
    </r>
    <r>
      <rPr>
        <vertAlign val="superscript"/>
        <sz val="8"/>
        <rFont val="Arial Mäori"/>
        <family val="2"/>
      </rPr>
      <t>(1)(8)</t>
    </r>
  </si>
  <si>
    <t>Nelson</t>
  </si>
  <si>
    <r>
      <t>Nelson</t>
    </r>
    <r>
      <rPr>
        <vertAlign val="superscript"/>
        <sz val="8"/>
        <rFont val="Arial Mäori"/>
        <family val="2"/>
      </rPr>
      <t>(1)</t>
    </r>
  </si>
  <si>
    <t>Marlborough</t>
  </si>
  <si>
    <r>
      <t>Picton</t>
    </r>
    <r>
      <rPr>
        <vertAlign val="superscript"/>
        <sz val="8"/>
        <rFont val="Arial Mäori"/>
        <family val="2"/>
      </rPr>
      <t>(1)(9)</t>
    </r>
  </si>
  <si>
    <t>West Coast</t>
  </si>
  <si>
    <r>
      <t>Jackson Bay</t>
    </r>
    <r>
      <rPr>
        <vertAlign val="superscript"/>
        <sz val="8"/>
        <rFont val="Arial Mäori"/>
        <family val="2"/>
      </rPr>
      <t>(1)</t>
    </r>
  </si>
  <si>
    <t>Canterbury</t>
  </si>
  <si>
    <r>
      <t>Akaroa</t>
    </r>
    <r>
      <rPr>
        <vertAlign val="superscript"/>
        <sz val="8"/>
        <rFont val="Arial Mäori"/>
        <family val="2"/>
      </rPr>
      <t>(1)</t>
    </r>
  </si>
  <si>
    <r>
      <t>Lyttelton</t>
    </r>
    <r>
      <rPr>
        <vertAlign val="superscript"/>
        <sz val="8"/>
        <rFont val="Arial Mäori"/>
        <family val="2"/>
      </rPr>
      <t>(1)</t>
    </r>
  </si>
  <si>
    <r>
      <t>Timaru</t>
    </r>
    <r>
      <rPr>
        <vertAlign val="superscript"/>
        <sz val="8"/>
        <rFont val="Arial Mäori"/>
        <family val="2"/>
      </rPr>
      <t>(1)</t>
    </r>
  </si>
  <si>
    <r>
      <t>Kaikoura</t>
    </r>
    <r>
      <rPr>
        <vertAlign val="superscript"/>
        <sz val="8"/>
        <rFont val="Arial Mäori"/>
        <family val="2"/>
      </rPr>
      <t>(1)</t>
    </r>
  </si>
  <si>
    <t>Otago</t>
  </si>
  <si>
    <r>
      <t>Port Chalmers</t>
    </r>
    <r>
      <rPr>
        <vertAlign val="superscript"/>
        <sz val="8"/>
        <rFont val="Arial Mäori"/>
        <family val="2"/>
      </rPr>
      <t>(1)(10)</t>
    </r>
  </si>
  <si>
    <t>Southland</t>
  </si>
  <si>
    <r>
      <t>Bluff</t>
    </r>
    <r>
      <rPr>
        <vertAlign val="superscript"/>
        <sz val="8"/>
        <rFont val="Arial Mäori"/>
        <family val="2"/>
      </rPr>
      <t>(1)</t>
    </r>
  </si>
  <si>
    <r>
      <t>Fiordland</t>
    </r>
    <r>
      <rPr>
        <vertAlign val="superscript"/>
        <sz val="8"/>
        <rFont val="Arial Mäori"/>
        <family val="2"/>
      </rPr>
      <t>(11)(12)</t>
    </r>
  </si>
  <si>
    <r>
      <t>Stewart Island</t>
    </r>
    <r>
      <rPr>
        <vertAlign val="superscript"/>
        <sz val="8"/>
        <rFont val="Arial Mäori"/>
        <family val="2"/>
      </rPr>
      <t>(1)(13)</t>
    </r>
  </si>
  <si>
    <t>Other</t>
  </si>
  <si>
    <r>
      <t>Sub-Antarctic islands</t>
    </r>
    <r>
      <rPr>
        <vertAlign val="superscript"/>
        <sz val="8"/>
        <rFont val="Arial Mäori"/>
        <family val="2"/>
      </rPr>
      <t>(11)(14)</t>
    </r>
  </si>
  <si>
    <r>
      <t>Chatham Islands</t>
    </r>
    <r>
      <rPr>
        <vertAlign val="superscript"/>
        <sz val="8"/>
        <rFont val="Arial Mäori"/>
        <family val="2"/>
      </rPr>
      <t>(1)</t>
    </r>
  </si>
  <si>
    <r>
      <t>Three Kings Islands</t>
    </r>
    <r>
      <rPr>
        <vertAlign val="superscript"/>
        <sz val="8"/>
        <rFont val="Arial Mäori"/>
        <family val="2"/>
      </rPr>
      <t>(11)</t>
    </r>
  </si>
  <si>
    <r>
      <t>Not specified</t>
    </r>
    <r>
      <rPr>
        <vertAlign val="superscript"/>
        <sz val="8"/>
        <rFont val="Arial Mäori"/>
        <family val="2"/>
      </rPr>
      <t>(15)</t>
    </r>
  </si>
  <si>
    <t>At these ports, passengers can potentially disembark and spend money locally.</t>
  </si>
  <si>
    <t>Includes Whangārei and Whangaroa.</t>
  </si>
  <si>
    <t>Includes Waiheke Island and Great Barrier Island.</t>
  </si>
  <si>
    <t>Includes Whitianga, Tairua and elsewhere in Mercury Bay.</t>
  </si>
  <si>
    <t>Includes White Island.</t>
  </si>
  <si>
    <t>Includes Tolaga Bay.</t>
  </si>
  <si>
    <t>Includes Kapiti Island.</t>
  </si>
  <si>
    <t>Includes Kaiteriteri, Tarakohe, Torrent Bay, and elsewhere in Golden Bay.</t>
  </si>
  <si>
    <t>Includes Motuara Island, Ship Cove and elsewhere in the Marlborough Sounds.</t>
  </si>
  <si>
    <t>Includes Dunedin.</t>
  </si>
  <si>
    <t>At these ports, passengers are generally unlikely to disembark and spend money locally.</t>
  </si>
  <si>
    <t>Includes Breaksea Island, Doubtful Sound, Dusky Sound, Milford Sound, Thomson Sound, and elsewhere in Fiordland.</t>
  </si>
  <si>
    <t>Includes Ulva Island.</t>
  </si>
  <si>
    <t>Includes islands of Antipodes, Auckland, Balleny, Bounty, Campbell, Enderby, and Snares.</t>
  </si>
  <si>
    <t>Passengers on voyages with no port visits identified.</t>
  </si>
  <si>
    <r>
      <rPr>
        <b/>
        <sz val="8"/>
        <rFont val="Arial"/>
        <family val="2"/>
      </rPr>
      <t>Note:</t>
    </r>
    <r>
      <rPr>
        <sz val="8"/>
        <rFont val="Arial"/>
        <family val="2"/>
      </rPr>
      <t xml:space="preserve"> Passengers are counted only once at each region and port each June year based on unique passport numbers. Region and port data are</t>
    </r>
  </si>
  <si>
    <t>non-additive – passengers are identified at all regions and ports visited.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</si>
  <si>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Stats NZ, from advanced passenger information data sourced from Customs NZ as supplied by cruise ships, automatic identification </t>
    </r>
  </si>
  <si>
    <t xml:space="preserve">system (AIS) data sourced from Maritime NZ, and ship schedule ship vessel information as applied by the Ministry of Business, Innovation and </t>
  </si>
  <si>
    <t>Employment as supplied by the New Zealand Cruise Association.</t>
  </si>
  <si>
    <t>Table 5</t>
  </si>
  <si>
    <t>Cruise ship crew movements by regions and ports visited, year ended June 2015–2020</t>
  </si>
  <si>
    <t>At these ports, crew can potentially disembark and spend money locally.</t>
  </si>
  <si>
    <t>Crew on voyages with no port visits identified.</t>
  </si>
  <si>
    <r>
      <rPr>
        <b/>
        <sz val="8"/>
        <rFont val="Arial"/>
        <family val="2"/>
      </rPr>
      <t>Note:</t>
    </r>
    <r>
      <rPr>
        <sz val="8"/>
        <rFont val="Arial"/>
        <family val="2"/>
      </rPr>
      <t xml:space="preserve"> Crew are counted multiple times at each region and port each June year based on unique voyage numbers. Region and port data are </t>
    </r>
  </si>
  <si>
    <t>non-additive – crew are identified at all regions and ports visited.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</si>
  <si>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Stats NZ, from Advanced Passenger Information data sourced from Customs NZ as supplied by cruise ships, Automatic Identification </t>
    </r>
  </si>
  <si>
    <t xml:space="preserve">System (AIS) data sourced from Maritime NZ, and ship schedule ship vessel information as applied by the Ministry of Business, Innovation and </t>
  </si>
  <si>
    <t>Table 6</t>
  </si>
  <si>
    <r>
      <t>Cruise ship expenditure in New Zealand, year ended June 2015–2020</t>
    </r>
    <r>
      <rPr>
        <b/>
        <vertAlign val="superscript"/>
        <sz val="11"/>
        <rFont val="Arial Mäori"/>
        <family val="2"/>
      </rPr>
      <t>(1)</t>
    </r>
  </si>
  <si>
    <t>Component</t>
  </si>
  <si>
    <t>Change from 2015 to 2016</t>
  </si>
  <si>
    <t>Change from 2016 to 2017</t>
  </si>
  <si>
    <t>Change from 2017 to 2018</t>
  </si>
  <si>
    <t>Change from 2018 to 2019</t>
  </si>
  <si>
    <t>Change from 2019 to 2020</t>
  </si>
  <si>
    <t>2015 R</t>
  </si>
  <si>
    <t>2016 R</t>
  </si>
  <si>
    <t>2017 R</t>
  </si>
  <si>
    <t>2018 R</t>
  </si>
  <si>
    <t>2019 R</t>
  </si>
  <si>
    <t>$(000)</t>
  </si>
  <si>
    <t>Annual percentage change</t>
  </si>
  <si>
    <r>
      <t>Vessel</t>
    </r>
    <r>
      <rPr>
        <vertAlign val="superscript"/>
        <sz val="8"/>
        <rFont val="Arial"/>
        <family val="2"/>
      </rPr>
      <t>(2)</t>
    </r>
  </si>
  <si>
    <r>
      <t>Visitor</t>
    </r>
    <r>
      <rPr>
        <vertAlign val="superscript"/>
        <sz val="8"/>
        <rFont val="Arial"/>
        <family val="2"/>
      </rPr>
      <t>(3)</t>
    </r>
  </si>
  <si>
    <t>GST</t>
  </si>
  <si>
    <t>1. Individual figures may not sum to stated totals due to rounding.</t>
  </si>
  <si>
    <t>2. Comprises shipping agents (ship visit logistics), bunkering (providing marine fuels), and providoring (providing produce and other supplies).</t>
  </si>
  <si>
    <t>3. Incorporates shore excursions (predominantly pre-booked), including overland tours, and spending ashore by passengers and crew.</t>
  </si>
  <si>
    <t>R revised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</si>
  <si>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Stats NZ</t>
    </r>
  </si>
  <si>
    <t>Table 7</t>
  </si>
  <si>
    <r>
      <t>Cruise ship expenditure in New Zealand, by regions and ports visited, year ended June 2015–2020</t>
    </r>
    <r>
      <rPr>
        <b/>
        <vertAlign val="superscript"/>
        <sz val="11"/>
        <rFont val="Arial"/>
        <family val="2"/>
      </rPr>
      <t>(1)</t>
    </r>
  </si>
  <si>
    <r>
      <t>Bay of Islands</t>
    </r>
    <r>
      <rPr>
        <vertAlign val="superscript"/>
        <sz val="8"/>
        <rFont val="Arial Mäori"/>
        <family val="2"/>
      </rPr>
      <t>(2)(3)</t>
    </r>
  </si>
  <si>
    <r>
      <t>Auckland</t>
    </r>
    <r>
      <rPr>
        <vertAlign val="superscript"/>
        <sz val="8"/>
        <rFont val="Arial Mäori"/>
        <family val="2"/>
      </rPr>
      <t>(2)(4)</t>
    </r>
  </si>
  <si>
    <r>
      <t>Mercury Bay</t>
    </r>
    <r>
      <rPr>
        <vertAlign val="superscript"/>
        <sz val="8"/>
        <rFont val="Arial Mäori"/>
        <family val="2"/>
      </rPr>
      <t>(2)(5)</t>
    </r>
  </si>
  <si>
    <t>C</t>
  </si>
  <si>
    <r>
      <t>Tauranga</t>
    </r>
    <r>
      <rPr>
        <vertAlign val="superscript"/>
        <sz val="8"/>
        <rFont val="Arial Mäori"/>
        <family val="2"/>
      </rPr>
      <t>(2)(6)</t>
    </r>
  </si>
  <si>
    <r>
      <t>Gisborne</t>
    </r>
    <r>
      <rPr>
        <vertAlign val="superscript"/>
        <sz val="8"/>
        <rFont val="Arial Mäori"/>
        <family val="2"/>
      </rPr>
      <t>(2)(7)</t>
    </r>
  </si>
  <si>
    <r>
      <t>Napier</t>
    </r>
    <r>
      <rPr>
        <vertAlign val="superscript"/>
        <sz val="8"/>
        <rFont val="Arial Mäori"/>
        <family val="2"/>
      </rPr>
      <t>(2)</t>
    </r>
  </si>
  <si>
    <r>
      <t>New Plymouth</t>
    </r>
    <r>
      <rPr>
        <vertAlign val="superscript"/>
        <sz val="8"/>
        <rFont val="Arial Mäori"/>
        <family val="2"/>
      </rPr>
      <t>(2)</t>
    </r>
  </si>
  <si>
    <r>
      <t>Wellington</t>
    </r>
    <r>
      <rPr>
        <vertAlign val="superscript"/>
        <sz val="8"/>
        <rFont val="Arial Mäori"/>
        <family val="2"/>
      </rPr>
      <t>(2)(8)</t>
    </r>
  </si>
  <si>
    <t>Tasman/Nelson</t>
  </si>
  <si>
    <r>
      <t>Golden Bay</t>
    </r>
    <r>
      <rPr>
        <vertAlign val="superscript"/>
        <sz val="8"/>
        <rFont val="Arial Mäori"/>
        <family val="2"/>
      </rPr>
      <t>(2)(9)</t>
    </r>
  </si>
  <si>
    <r>
      <t>Nelson</t>
    </r>
    <r>
      <rPr>
        <vertAlign val="superscript"/>
        <sz val="8"/>
        <rFont val="Arial Mäori"/>
        <family val="2"/>
      </rPr>
      <t>(2)</t>
    </r>
  </si>
  <si>
    <r>
      <t>Picton</t>
    </r>
    <r>
      <rPr>
        <vertAlign val="superscript"/>
        <sz val="8"/>
        <rFont val="Arial Mäori"/>
        <family val="2"/>
      </rPr>
      <t>(2)(10)</t>
    </r>
  </si>
  <si>
    <r>
      <t>Jackson Bay</t>
    </r>
    <r>
      <rPr>
        <vertAlign val="superscript"/>
        <sz val="8"/>
        <rFont val="Arial Mäori"/>
        <family val="2"/>
      </rPr>
      <t>(2)</t>
    </r>
  </si>
  <si>
    <r>
      <t>Akaroa</t>
    </r>
    <r>
      <rPr>
        <vertAlign val="superscript"/>
        <sz val="8"/>
        <rFont val="Arial Mäori"/>
        <family val="2"/>
      </rPr>
      <t>(2)</t>
    </r>
  </si>
  <si>
    <r>
      <t>Lyttelton</t>
    </r>
    <r>
      <rPr>
        <vertAlign val="superscript"/>
        <sz val="8"/>
        <rFont val="Arial Mäori"/>
        <family val="2"/>
      </rPr>
      <t>(2)</t>
    </r>
  </si>
  <si>
    <r>
      <t>Timaru</t>
    </r>
    <r>
      <rPr>
        <vertAlign val="superscript"/>
        <sz val="8"/>
        <rFont val="Arial Mäori"/>
        <family val="2"/>
      </rPr>
      <t>(2)</t>
    </r>
  </si>
  <si>
    <r>
      <t>Kaikoura</t>
    </r>
    <r>
      <rPr>
        <vertAlign val="superscript"/>
        <sz val="8"/>
        <rFont val="Arial Mäori"/>
        <family val="2"/>
      </rPr>
      <t>(2)</t>
    </r>
  </si>
  <si>
    <r>
      <t>Port Chalmers</t>
    </r>
    <r>
      <rPr>
        <vertAlign val="superscript"/>
        <sz val="8"/>
        <rFont val="Arial Mäori"/>
        <family val="2"/>
      </rPr>
      <t>(2)(11)</t>
    </r>
  </si>
  <si>
    <r>
      <t>Bluff</t>
    </r>
    <r>
      <rPr>
        <vertAlign val="superscript"/>
        <sz val="8"/>
        <rFont val="Arial Mäori"/>
        <family val="2"/>
      </rPr>
      <t>(2)</t>
    </r>
  </si>
  <si>
    <r>
      <t>Fiordland</t>
    </r>
    <r>
      <rPr>
        <vertAlign val="superscript"/>
        <sz val="8"/>
        <rFont val="Arial Mäori"/>
        <family val="2"/>
      </rPr>
      <t>(12)</t>
    </r>
  </si>
  <si>
    <r>
      <t>Stewart Island</t>
    </r>
    <r>
      <rPr>
        <vertAlign val="superscript"/>
        <sz val="8"/>
        <rFont val="Arial Mäori"/>
        <family val="2"/>
      </rPr>
      <t>(2)</t>
    </r>
  </si>
  <si>
    <r>
      <t>Other</t>
    </r>
    <r>
      <rPr>
        <vertAlign val="superscript"/>
        <sz val="8"/>
        <rFont val="Arial Mäori"/>
        <family val="2"/>
      </rPr>
      <t>(13)</t>
    </r>
  </si>
  <si>
    <r>
      <t>Total spend</t>
    </r>
    <r>
      <rPr>
        <b/>
        <vertAlign val="superscript"/>
        <sz val="8"/>
        <rFont val="Arial Mäori"/>
        <family val="2"/>
      </rPr>
      <t>(14)</t>
    </r>
  </si>
  <si>
    <t>1. Cruise ship expenditure covers both vessel and visitor. A breakdown is not possible due to businesses providing confidential Port level data.</t>
  </si>
  <si>
    <t>2. At these ports, cruise travellers can potentially disembark and spend locally and within the wider region. Spending pre- and post- cruise, along with</t>
  </si>
  <si>
    <t>overland tours, is also included.</t>
  </si>
  <si>
    <t>3. Includes Whangārei and Whangaroa.</t>
  </si>
  <si>
    <t>4. Includes Waiheke Island and Great Barrier Island.</t>
  </si>
  <si>
    <t>5. Includes Whitianga, Tairua and elsewhere in Mercury Bay.</t>
  </si>
  <si>
    <t>6. Includes Rotorua and White Island.</t>
  </si>
  <si>
    <t>7. Includes Tolaga Bay.</t>
  </si>
  <si>
    <t>8. Includes Kapiti Island.</t>
  </si>
  <si>
    <t>9. Includes Kaiteriteri, Tarakohe, Torrent Bay and elsewhere in Golden Bay.</t>
  </si>
  <si>
    <t>10. Includes Motuara Island, Ship Cove, and elsewhere in the Marlborough Sounds.</t>
  </si>
  <si>
    <t>11. Includes Dunedin.</t>
  </si>
  <si>
    <t>12. At these ports, passengers are generally unlikely to disembark and spend money locally.</t>
  </si>
  <si>
    <t>13. Includes all other locations, spending on cruises with New Zealand resident businesses, and unallocated shore excursion spend by Port.</t>
  </si>
  <si>
    <t>14. The sum of regions does not match total spend due to confidential cells.</t>
  </si>
  <si>
    <t xml:space="preserve">Symbols: </t>
  </si>
  <si>
    <t>C confidential</t>
  </si>
  <si>
    <r>
      <rPr>
        <b/>
        <sz val="8"/>
        <rFont val="Arial"/>
        <family val="2"/>
      </rPr>
      <t xml:space="preserve">Source: </t>
    </r>
    <r>
      <rPr>
        <sz val="8"/>
        <rFont val="Arial"/>
        <family val="2"/>
      </rPr>
      <t>Stats NZ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</si>
</sst>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\ \ "/>
    <numFmt numFmtId="165" formatCode="[$-1409]d\ mmmm\ yyyy;@"/>
    <numFmt numFmtId="166" formatCode="mmm\ yyyy"/>
    <numFmt numFmtId="167" formatCode="#,##0\ \ \ \ \ \ "/>
    <numFmt numFmtId="168" formatCode="#,##0.0\ \ "/>
    <numFmt numFmtId="169" formatCode="#,##0.0"/>
    <numFmt numFmtId="170" formatCode="0.0"/>
    <numFmt numFmtId="171" formatCode="0.0%"/>
    <numFmt numFmtId="172" formatCode="_-* #,##0_-;\-* #,##0_-;_-* &quot;-&quot;??_-;_-@_-"/>
  </numFmts>
  <fonts count="30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Mäori"/>
      <family val="2"/>
    </font>
    <font>
      <b/>
      <sz val="11"/>
      <name val="Arial Mäori"/>
      <family val="2"/>
    </font>
    <font>
      <b/>
      <sz val="8"/>
      <name val="Arial"/>
      <family val="2"/>
    </font>
    <font>
      <sz val="8"/>
      <name val="Arial Mäori"/>
      <family val="2"/>
    </font>
    <font>
      <b/>
      <sz val="8"/>
      <name val="Arial Mäori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 Mäori"/>
      <family val="2"/>
    </font>
    <font>
      <vertAlign val="superscript"/>
      <sz val="8"/>
      <name val="Arial"/>
      <family val="2"/>
    </font>
    <font>
      <sz val="11"/>
      <name val="Arial Mäori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 Mäori"/>
      <family val="2"/>
    </font>
    <font>
      <u/>
      <sz val="10"/>
      <color theme="10"/>
      <name val="Arial"/>
      <family val="2"/>
    </font>
    <font>
      <b/>
      <sz val="8"/>
      <color rgb="FFFF0000"/>
      <name val="Arial Mäo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 Mäori"/>
      <family val="2"/>
    </font>
    <font>
      <sz val="11"/>
      <name val="Arial"/>
      <family val="2"/>
    </font>
    <font>
      <b/>
      <vertAlign val="superscript"/>
      <sz val="8"/>
      <name val="Arial Mäori"/>
      <family val="2"/>
    </font>
    <font>
      <b/>
      <vertAlign val="superscript"/>
      <sz val="11"/>
      <name val="Arial Mäori"/>
      <family val="2"/>
    </font>
    <font>
      <b/>
      <vertAlign val="superscript"/>
      <sz val="1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2">
    <xf numFmtId="165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7" fillId="0" borderId="0" applyNumberFormat="0" applyFill="0" applyBorder="0" applyAlignment="0" applyProtection="0">
      <alignment vertical="top"/>
      <protection locked="0"/>
    </xf>
    <xf numFmtId="165" fontId="2" fillId="0" borderId="0"/>
    <xf numFmtId="165" fontId="9" fillId="0" borderId="0"/>
    <xf numFmtId="165" fontId="8" fillId="0" borderId="0"/>
    <xf numFmtId="165" fontId="9" fillId="0" borderId="0"/>
    <xf numFmtId="9" fontId="15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9" fillId="0" borderId="0"/>
    <xf numFmtId="0" fontId="9" fillId="0" borderId="0"/>
    <xf numFmtId="0" fontId="22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2">
    <xf numFmtId="165" fontId="0" fillId="0" borderId="0" xfId="0"/>
    <xf numFmtId="165" fontId="3" fillId="0" borderId="0" xfId="0" applyFont="1" applyAlignment="1">
      <alignment vertical="top"/>
    </xf>
    <xf numFmtId="165" fontId="3" fillId="0" borderId="0" xfId="0" applyFont="1"/>
    <xf numFmtId="165" fontId="5" fillId="0" borderId="0" xfId="0" applyFont="1"/>
    <xf numFmtId="165" fontId="0" fillId="0" borderId="1" xfId="0" applyBorder="1"/>
    <xf numFmtId="165" fontId="6" fillId="0" borderId="0" xfId="0" applyFont="1"/>
    <xf numFmtId="164" fontId="0" fillId="0" borderId="0" xfId="0" applyNumberFormat="1"/>
    <xf numFmtId="164" fontId="0" fillId="0" borderId="1" xfId="0" applyNumberFormat="1" applyBorder="1"/>
    <xf numFmtId="165" fontId="7" fillId="0" borderId="0" xfId="0" applyFont="1"/>
    <xf numFmtId="164" fontId="6" fillId="0" borderId="0" xfId="1" applyNumberFormat="1" applyFont="1" applyAlignment="1" applyProtection="1">
      <alignment horizontal="right"/>
      <protection locked="0"/>
    </xf>
    <xf numFmtId="165" fontId="2" fillId="0" borderId="2" xfId="0" applyFont="1" applyBorder="1" applyAlignment="1">
      <alignment horizontal="center" vertical="center" wrapText="1"/>
    </xf>
    <xf numFmtId="165" fontId="6" fillId="0" borderId="0" xfId="0" quotePrefix="1" applyFont="1"/>
    <xf numFmtId="165" fontId="10" fillId="0" borderId="0" xfId="0" applyFont="1" applyAlignment="1">
      <alignment vertical="top"/>
    </xf>
    <xf numFmtId="165" fontId="9" fillId="0" borderId="0" xfId="0" applyFont="1"/>
    <xf numFmtId="165" fontId="4" fillId="0" borderId="0" xfId="0" applyFont="1" applyAlignment="1">
      <alignment horizontal="left" vertical="top"/>
    </xf>
    <xf numFmtId="165" fontId="13" fillId="0" borderId="0" xfId="0" applyFont="1" applyAlignment="1">
      <alignment horizontal="left" vertical="top"/>
    </xf>
    <xf numFmtId="165" fontId="0" fillId="0" borderId="0" xfId="0" applyAlignment="1">
      <alignment vertical="top"/>
    </xf>
    <xf numFmtId="165" fontId="9" fillId="0" borderId="0" xfId="0" applyFont="1" applyAlignment="1">
      <alignment horizontal="left" vertical="top"/>
    </xf>
    <xf numFmtId="165" fontId="9" fillId="0" borderId="0" xfId="0" applyFont="1" applyAlignment="1">
      <alignment vertical="top"/>
    </xf>
    <xf numFmtId="165" fontId="0" fillId="0" borderId="0" xfId="0" applyAlignment="1">
      <alignment horizontal="left" indent="1"/>
    </xf>
    <xf numFmtId="165" fontId="13" fillId="0" borderId="0" xfId="5" applyFont="1" applyAlignment="1" applyProtection="1">
      <alignment horizontal="left"/>
    </xf>
    <xf numFmtId="165" fontId="9" fillId="0" borderId="0" xfId="0" applyFont="1" applyAlignment="1">
      <alignment horizontal="left"/>
    </xf>
    <xf numFmtId="165" fontId="17" fillId="0" borderId="0" xfId="5" applyAlignment="1" applyProtection="1"/>
    <xf numFmtId="165" fontId="2" fillId="0" borderId="0" xfId="0" applyFont="1"/>
    <xf numFmtId="165" fontId="13" fillId="0" borderId="0" xfId="0" applyFont="1"/>
    <xf numFmtId="165" fontId="2" fillId="0" borderId="0" xfId="9" applyFont="1"/>
    <xf numFmtId="166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center"/>
    </xf>
    <xf numFmtId="165" fontId="2" fillId="0" borderId="0" xfId="8" applyFont="1"/>
    <xf numFmtId="165" fontId="7" fillId="0" borderId="0" xfId="8" applyFont="1"/>
    <xf numFmtId="165" fontId="6" fillId="0" borderId="0" xfId="8" applyFont="1" applyAlignment="1">
      <alignment wrapText="1"/>
    </xf>
    <xf numFmtId="165" fontId="6" fillId="0" borderId="0" xfId="8" applyFont="1"/>
    <xf numFmtId="165" fontId="7" fillId="0" borderId="0" xfId="8" applyFont="1" applyAlignment="1">
      <alignment wrapText="1"/>
    </xf>
    <xf numFmtId="164" fontId="7" fillId="0" borderId="0" xfId="1" applyNumberFormat="1" applyFont="1" applyAlignment="1" applyProtection="1">
      <alignment horizontal="right"/>
      <protection locked="0"/>
    </xf>
    <xf numFmtId="165" fontId="4" fillId="0" borderId="0" xfId="0" applyFont="1"/>
    <xf numFmtId="165" fontId="2" fillId="0" borderId="3" xfId="0" applyFont="1" applyBorder="1" applyAlignment="1">
      <alignment horizontal="center" vertical="center" wrapText="1"/>
    </xf>
    <xf numFmtId="167" fontId="5" fillId="0" borderId="0" xfId="8" applyNumberFormat="1" applyFont="1" applyAlignment="1">
      <alignment horizontal="right"/>
    </xf>
    <xf numFmtId="167" fontId="2" fillId="0" borderId="0" xfId="8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vertical="top"/>
    </xf>
    <xf numFmtId="0" fontId="19" fillId="0" borderId="0" xfId="11" applyFont="1"/>
    <xf numFmtId="0" fontId="17" fillId="0" borderId="0" xfId="12" applyFont="1"/>
    <xf numFmtId="164" fontId="2" fillId="0" borderId="0" xfId="6" applyNumberFormat="1"/>
    <xf numFmtId="164" fontId="6" fillId="0" borderId="0" xfId="21" applyNumberFormat="1" applyFont="1" applyAlignment="1" applyProtection="1">
      <alignment horizontal="right" vertical="top"/>
      <protection locked="0"/>
    </xf>
    <xf numFmtId="164" fontId="7" fillId="0" borderId="0" xfId="21" applyNumberFormat="1" applyFont="1" applyAlignment="1" applyProtection="1">
      <alignment horizontal="right" vertical="top"/>
      <protection locked="0"/>
    </xf>
    <xf numFmtId="167" fontId="6" fillId="0" borderId="0" xfId="21" applyNumberFormat="1" applyFont="1" applyAlignment="1" applyProtection="1">
      <alignment horizontal="right" vertical="top"/>
      <protection locked="0"/>
    </xf>
    <xf numFmtId="167" fontId="7" fillId="0" borderId="0" xfId="21" applyNumberFormat="1" applyFont="1" applyAlignment="1" applyProtection="1">
      <alignment horizontal="right" vertical="top"/>
      <protection locked="0"/>
    </xf>
    <xf numFmtId="164" fontId="6" fillId="0" borderId="0" xfId="24" applyNumberFormat="1" applyFont="1" applyAlignment="1" applyProtection="1">
      <alignment horizontal="right"/>
      <protection locked="0"/>
    </xf>
    <xf numFmtId="164" fontId="7" fillId="0" borderId="0" xfId="24" applyNumberFormat="1" applyFont="1" applyAlignment="1" applyProtection="1">
      <alignment horizontal="right"/>
      <protection locked="0"/>
    </xf>
    <xf numFmtId="164" fontId="6" fillId="0" borderId="0" xfId="26" applyNumberFormat="1" applyFont="1" applyAlignment="1" applyProtection="1">
      <alignment horizontal="right"/>
      <protection locked="0"/>
    </xf>
    <xf numFmtId="164" fontId="7" fillId="0" borderId="0" xfId="26" applyNumberFormat="1" applyFont="1" applyAlignment="1" applyProtection="1">
      <alignment horizontal="right"/>
      <protection locked="0"/>
    </xf>
    <xf numFmtId="165" fontId="3" fillId="0" borderId="0" xfId="0" applyFont="1" applyAlignment="1">
      <alignment horizontal="left" vertical="top"/>
    </xf>
    <xf numFmtId="165" fontId="23" fillId="0" borderId="0" xfId="0" applyFont="1"/>
    <xf numFmtId="0" fontId="2" fillId="0" borderId="5" xfId="0" applyNumberFormat="1" applyFont="1" applyBorder="1" applyAlignment="1">
      <alignment horizontal="center" vertical="center" wrapText="1"/>
    </xf>
    <xf numFmtId="165" fontId="2" fillId="0" borderId="11" xfId="0" applyFont="1" applyBorder="1"/>
    <xf numFmtId="165" fontId="5" fillId="0" borderId="8" xfId="0" applyFont="1" applyBorder="1"/>
    <xf numFmtId="0" fontId="3" fillId="0" borderId="0" xfId="13" applyFont="1"/>
    <xf numFmtId="0" fontId="14" fillId="0" borderId="0" xfId="14" applyFont="1"/>
    <xf numFmtId="0" fontId="9" fillId="0" borderId="0" xfId="14"/>
    <xf numFmtId="0" fontId="13" fillId="0" borderId="0" xfId="15" applyFont="1"/>
    <xf numFmtId="0" fontId="4" fillId="0" borderId="0" xfId="15" applyFont="1"/>
    <xf numFmtId="0" fontId="22" fillId="0" borderId="0" xfId="15"/>
    <xf numFmtId="0" fontId="23" fillId="0" borderId="0" xfId="15" applyFont="1"/>
    <xf numFmtId="0" fontId="12" fillId="0" borderId="0" xfId="15" applyFont="1"/>
    <xf numFmtId="0" fontId="2" fillId="0" borderId="0" xfId="15" applyFont="1"/>
    <xf numFmtId="0" fontId="2" fillId="0" borderId="2" xfId="15" applyFont="1" applyBorder="1" applyAlignment="1">
      <alignment horizontal="center" vertical="center" wrapText="1"/>
    </xf>
    <xf numFmtId="0" fontId="7" fillId="0" borderId="0" xfId="16" applyFont="1"/>
    <xf numFmtId="0" fontId="6" fillId="0" borderId="0" xfId="16" applyFont="1"/>
    <xf numFmtId="164" fontId="18" fillId="0" borderId="0" xfId="17" applyNumberFormat="1" applyFont="1" applyAlignment="1" applyProtection="1">
      <alignment horizontal="right"/>
      <protection locked="0"/>
    </xf>
    <xf numFmtId="164" fontId="6" fillId="0" borderId="0" xfId="17" applyNumberFormat="1" applyFont="1" applyAlignment="1" applyProtection="1">
      <alignment horizontal="right"/>
      <protection locked="0"/>
    </xf>
    <xf numFmtId="168" fontId="6" fillId="0" borderId="0" xfId="17" applyNumberFormat="1" applyFont="1" applyAlignment="1" applyProtection="1">
      <alignment horizontal="right"/>
      <protection locked="0"/>
    </xf>
    <xf numFmtId="164" fontId="7" fillId="0" borderId="0" xfId="17" applyNumberFormat="1" applyFont="1" applyAlignment="1" applyProtection="1">
      <alignment horizontal="right"/>
      <protection locked="0"/>
    </xf>
    <xf numFmtId="168" fontId="7" fillId="0" borderId="0" xfId="17" applyNumberFormat="1" applyFont="1" applyAlignment="1" applyProtection="1">
      <alignment horizontal="right"/>
      <protection locked="0"/>
    </xf>
    <xf numFmtId="0" fontId="7" fillId="0" borderId="1" xfId="16" applyFont="1" applyBorder="1"/>
    <xf numFmtId="0" fontId="6" fillId="0" borderId="1" xfId="16" applyFont="1" applyBorder="1"/>
    <xf numFmtId="164" fontId="7" fillId="0" borderId="1" xfId="17" applyNumberFormat="1" applyFont="1" applyBorder="1" applyAlignment="1" applyProtection="1">
      <alignment horizontal="right"/>
      <protection locked="0"/>
    </xf>
    <xf numFmtId="168" fontId="7" fillId="0" borderId="1" xfId="17" applyNumberFormat="1" applyFont="1" applyBorder="1" applyAlignment="1" applyProtection="1">
      <alignment horizontal="right"/>
      <protection locked="0"/>
    </xf>
    <xf numFmtId="0" fontId="6" fillId="0" borderId="0" xfId="15" applyFont="1"/>
    <xf numFmtId="0" fontId="7" fillId="0" borderId="0" xfId="15" applyFont="1"/>
    <xf numFmtId="0" fontId="2" fillId="0" borderId="0" xfId="18" applyFont="1"/>
    <xf numFmtId="169" fontId="5" fillId="0" borderId="0" xfId="0" applyNumberFormat="1" applyFont="1" applyAlignment="1">
      <alignment horizontal="right"/>
    </xf>
    <xf numFmtId="0" fontId="2" fillId="0" borderId="0" xfId="13" applyFont="1"/>
    <xf numFmtId="165" fontId="17" fillId="0" borderId="0" xfId="5" applyProtection="1">
      <alignment vertical="top"/>
    </xf>
    <xf numFmtId="165" fontId="2" fillId="0" borderId="0" xfId="0" quotePrefix="1" applyFont="1"/>
    <xf numFmtId="0" fontId="2" fillId="0" borderId="3" xfId="15" applyFont="1" applyBorder="1" applyAlignment="1">
      <alignment horizontal="center" vertical="center" wrapText="1"/>
    </xf>
    <xf numFmtId="170" fontId="0" fillId="0" borderId="0" xfId="0" applyNumberFormat="1" applyAlignment="1">
      <alignment horizontal="right"/>
    </xf>
    <xf numFmtId="170" fontId="5" fillId="0" borderId="1" xfId="0" applyNumberFormat="1" applyFont="1" applyBorder="1" applyAlignment="1">
      <alignment horizontal="right"/>
    </xf>
    <xf numFmtId="170" fontId="0" fillId="0" borderId="0" xfId="0" applyNumberFormat="1"/>
    <xf numFmtId="170" fontId="5" fillId="0" borderId="1" xfId="0" applyNumberFormat="1" applyFont="1" applyBorder="1"/>
    <xf numFmtId="1" fontId="0" fillId="0" borderId="0" xfId="10" applyNumberFormat="1" applyFont="1"/>
    <xf numFmtId="0" fontId="0" fillId="0" borderId="0" xfId="0" applyNumberFormat="1"/>
    <xf numFmtId="0" fontId="2" fillId="0" borderId="0" xfId="8" applyNumberFormat="1" applyFont="1"/>
    <xf numFmtId="164" fontId="2" fillId="0" borderId="0" xfId="8" applyNumberFormat="1" applyFont="1"/>
    <xf numFmtId="1" fontId="2" fillId="0" borderId="0" xfId="8" applyNumberFormat="1" applyFont="1"/>
    <xf numFmtId="0" fontId="0" fillId="0" borderId="1" xfId="0" applyNumberFormat="1" applyBorder="1"/>
    <xf numFmtId="0" fontId="2" fillId="0" borderId="0" xfId="0" applyNumberFormat="1" applyFont="1"/>
    <xf numFmtId="2" fontId="2" fillId="0" borderId="0" xfId="8" applyNumberFormat="1" applyFont="1"/>
    <xf numFmtId="9" fontId="2" fillId="0" borderId="0" xfId="10" applyFont="1" applyAlignment="1">
      <alignment horizontal="center"/>
    </xf>
    <xf numFmtId="9" fontId="27" fillId="0" borderId="0" xfId="10" applyFont="1" applyAlignment="1">
      <alignment horizontal="center"/>
    </xf>
    <xf numFmtId="171" fontId="27" fillId="0" borderId="0" xfId="10" applyNumberFormat="1" applyFont="1" applyAlignment="1">
      <alignment horizontal="center"/>
    </xf>
    <xf numFmtId="171" fontId="2" fillId="0" borderId="0" xfId="10" applyNumberFormat="1" applyFont="1" applyAlignment="1">
      <alignment horizontal="center"/>
    </xf>
    <xf numFmtId="10" fontId="2" fillId="0" borderId="0" xfId="10" applyNumberFormat="1" applyFont="1" applyAlignment="1">
      <alignment horizontal="center"/>
    </xf>
    <xf numFmtId="172" fontId="0" fillId="0" borderId="0" xfId="1" applyNumberFormat="1" applyFont="1"/>
    <xf numFmtId="0" fontId="0" fillId="0" borderId="1" xfId="0" applyNumberFormat="1" applyBorder="1" applyAlignment="1">
      <alignment horizontal="left"/>
    </xf>
    <xf numFmtId="165" fontId="5" fillId="0" borderId="1" xfId="0" applyFont="1" applyBorder="1"/>
    <xf numFmtId="164" fontId="7" fillId="0" borderId="1" xfId="21" applyNumberFormat="1" applyFont="1" applyBorder="1" applyAlignment="1" applyProtection="1">
      <alignment horizontal="right" vertical="top"/>
      <protection locked="0"/>
    </xf>
    <xf numFmtId="164" fontId="6" fillId="0" borderId="1" xfId="21" applyNumberFormat="1" applyFont="1" applyBorder="1" applyAlignment="1" applyProtection="1">
      <alignment horizontal="right" vertical="top"/>
      <protection locked="0"/>
    </xf>
    <xf numFmtId="167" fontId="6" fillId="0" borderId="1" xfId="21" applyNumberFormat="1" applyFont="1" applyBorder="1" applyAlignment="1" applyProtection="1">
      <alignment horizontal="right" vertical="top"/>
      <protection locked="0"/>
    </xf>
    <xf numFmtId="165" fontId="7" fillId="0" borderId="1" xfId="8" applyFont="1" applyBorder="1"/>
    <xf numFmtId="165" fontId="6" fillId="0" borderId="1" xfId="8" applyFont="1" applyBorder="1"/>
    <xf numFmtId="164" fontId="7" fillId="0" borderId="1" xfId="1" applyNumberFormat="1" applyFont="1" applyBorder="1" applyAlignment="1" applyProtection="1">
      <alignment horizontal="right"/>
      <protection locked="0"/>
    </xf>
    <xf numFmtId="167" fontId="5" fillId="0" borderId="1" xfId="8" applyNumberFormat="1" applyFont="1" applyBorder="1" applyAlignment="1">
      <alignment horizontal="right"/>
    </xf>
    <xf numFmtId="164" fontId="7" fillId="0" borderId="1" xfId="24" applyNumberFormat="1" applyFont="1" applyBorder="1" applyAlignment="1" applyProtection="1">
      <alignment horizontal="right" vertical="top"/>
      <protection locked="0"/>
    </xf>
    <xf numFmtId="164" fontId="7" fillId="0" borderId="1" xfId="24" applyNumberFormat="1" applyFont="1" applyBorder="1" applyAlignment="1" applyProtection="1">
      <alignment horizontal="right"/>
      <protection locked="0"/>
    </xf>
    <xf numFmtId="164" fontId="7" fillId="0" borderId="1" xfId="26" applyNumberFormat="1" applyFont="1" applyBorder="1" applyAlignment="1" applyProtection="1">
      <alignment horizontal="right"/>
      <protection locked="0"/>
    </xf>
    <xf numFmtId="164" fontId="6" fillId="0" borderId="1" xfId="26" applyNumberFormat="1" applyFont="1" applyBorder="1" applyAlignment="1" applyProtection="1">
      <alignment horizontal="right"/>
      <protection locked="0"/>
    </xf>
    <xf numFmtId="1" fontId="6" fillId="0" borderId="5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2" fontId="2" fillId="0" borderId="0" xfId="10" applyNumberFormat="1" applyFont="1" applyAlignment="1">
      <alignment horizontal="center"/>
    </xf>
    <xf numFmtId="2" fontId="2" fillId="0" borderId="0" xfId="0" applyNumberFormat="1" applyFont="1"/>
    <xf numFmtId="172" fontId="28" fillId="0" borderId="10" xfId="0" applyNumberFormat="1" applyFont="1" applyBorder="1"/>
    <xf numFmtId="172" fontId="28" fillId="0" borderId="6" xfId="0" applyNumberFormat="1" applyFont="1" applyBorder="1"/>
    <xf numFmtId="172" fontId="28" fillId="0" borderId="14" xfId="0" applyNumberFormat="1" applyFont="1" applyBorder="1"/>
    <xf numFmtId="172" fontId="28" fillId="0" borderId="0" xfId="0" applyNumberFormat="1" applyFont="1"/>
    <xf numFmtId="172" fontId="29" fillId="0" borderId="13" xfId="0" applyNumberFormat="1" applyFont="1" applyBorder="1"/>
    <xf numFmtId="172" fontId="29" fillId="0" borderId="1" xfId="0" applyNumberFormat="1" applyFont="1" applyBorder="1"/>
    <xf numFmtId="0" fontId="6" fillId="0" borderId="0" xfId="14" applyFont="1"/>
    <xf numFmtId="0" fontId="6" fillId="0" borderId="0" xfId="14" applyFont="1" applyAlignment="1">
      <alignment horizontal="right"/>
    </xf>
    <xf numFmtId="0" fontId="22" fillId="0" borderId="0" xfId="15" applyAlignment="1">
      <alignment horizontal="right"/>
    </xf>
    <xf numFmtId="0" fontId="9" fillId="0" borderId="0" xfId="14" applyAlignment="1">
      <alignment horizontal="right"/>
    </xf>
    <xf numFmtId="168" fontId="6" fillId="0" borderId="0" xfId="14" applyNumberFormat="1" applyFont="1" applyAlignment="1">
      <alignment horizontal="right"/>
    </xf>
    <xf numFmtId="168" fontId="7" fillId="0" borderId="0" xfId="14" applyNumberFormat="1" applyFont="1" applyAlignment="1">
      <alignment horizontal="right"/>
    </xf>
    <xf numFmtId="168" fontId="7" fillId="0" borderId="1" xfId="14" applyNumberFormat="1" applyFont="1" applyBorder="1" applyAlignment="1">
      <alignment horizontal="right"/>
    </xf>
    <xf numFmtId="164" fontId="7" fillId="0" borderId="0" xfId="1" applyNumberFormat="1" applyFont="1" applyBorder="1" applyAlignment="1" applyProtection="1">
      <alignment horizontal="right"/>
      <protection locked="0"/>
    </xf>
    <xf numFmtId="165" fontId="3" fillId="0" borderId="0" xfId="0" applyFont="1" applyAlignment="1">
      <alignment horizontal="left" vertical="top"/>
    </xf>
    <xf numFmtId="165" fontId="9" fillId="0" borderId="0" xfId="0" applyFont="1" applyAlignment="1">
      <alignment horizontal="left" vertical="top" wrapText="1"/>
    </xf>
    <xf numFmtId="165" fontId="0" fillId="0" borderId="0" xfId="0" applyAlignment="1">
      <alignment horizontal="left" vertical="top" wrapText="1"/>
    </xf>
    <xf numFmtId="165" fontId="17" fillId="0" borderId="0" xfId="5" applyAlignment="1" applyProtection="1">
      <alignment horizontal="left" vertical="top" wrapText="1"/>
    </xf>
    <xf numFmtId="165" fontId="17" fillId="0" borderId="0" xfId="5" applyAlignment="1" applyProtection="1">
      <alignment horizontal="left" vertical="top"/>
    </xf>
    <xf numFmtId="165" fontId="0" fillId="0" borderId="0" xfId="0" applyAlignment="1">
      <alignment horizontal="left" vertical="top"/>
    </xf>
    <xf numFmtId="165" fontId="2" fillId="0" borderId="3" xfId="0" applyFont="1" applyBorder="1" applyAlignment="1">
      <alignment horizontal="center" vertical="center"/>
    </xf>
    <xf numFmtId="165" fontId="2" fillId="0" borderId="4" xfId="0" applyFont="1" applyBorder="1" applyAlignment="1">
      <alignment horizontal="center" vertical="center"/>
    </xf>
    <xf numFmtId="165" fontId="2" fillId="0" borderId="5" xfId="0" applyFont="1" applyBorder="1" applyAlignment="1">
      <alignment horizontal="center" vertical="center"/>
    </xf>
    <xf numFmtId="165" fontId="2" fillId="0" borderId="6" xfId="0" applyFont="1" applyBorder="1" applyAlignment="1">
      <alignment horizontal="left" vertical="center"/>
    </xf>
    <xf numFmtId="165" fontId="0" fillId="0" borderId="7" xfId="0" applyBorder="1" applyAlignment="1">
      <alignment horizontal="left" vertical="center"/>
    </xf>
    <xf numFmtId="165" fontId="0" fillId="0" borderId="1" xfId="0" applyBorder="1" applyAlignment="1">
      <alignment horizontal="left" vertical="center"/>
    </xf>
    <xf numFmtId="165" fontId="0" fillId="0" borderId="8" xfId="0" applyBorder="1" applyAlignment="1">
      <alignment horizontal="left" vertical="center"/>
    </xf>
    <xf numFmtId="165" fontId="0" fillId="0" borderId="6" xfId="0" applyBorder="1" applyAlignment="1">
      <alignment horizontal="left" vertical="center"/>
    </xf>
    <xf numFmtId="165" fontId="2" fillId="0" borderId="0" xfId="0" applyFont="1" applyAlignment="1">
      <alignment horizontal="left"/>
    </xf>
    <xf numFmtId="165" fontId="5" fillId="2" borderId="0" xfId="0" applyFont="1" applyFill="1" applyAlignment="1">
      <alignment horizontal="center"/>
    </xf>
    <xf numFmtId="165" fontId="2" fillId="0" borderId="6" xfId="0" applyFont="1" applyBorder="1" applyAlignment="1">
      <alignment horizontal="left" vertical="center" wrapText="1"/>
    </xf>
    <xf numFmtId="165" fontId="2" fillId="0" borderId="7" xfId="0" applyFont="1" applyBorder="1" applyAlignment="1">
      <alignment horizontal="left" vertical="center" wrapText="1"/>
    </xf>
    <xf numFmtId="165" fontId="2" fillId="0" borderId="1" xfId="0" applyFont="1" applyBorder="1" applyAlignment="1">
      <alignment horizontal="left" vertical="center" wrapText="1"/>
    </xf>
    <xf numFmtId="165" fontId="2" fillId="0" borderId="8" xfId="0" applyFont="1" applyBorder="1" applyAlignment="1">
      <alignment horizontal="left" vertical="center" wrapText="1"/>
    </xf>
    <xf numFmtId="165" fontId="6" fillId="0" borderId="7" xfId="0" applyFont="1" applyBorder="1" applyAlignment="1">
      <alignment horizontal="left" vertical="center"/>
    </xf>
    <xf numFmtId="165" fontId="6" fillId="0" borderId="11" xfId="0" applyFont="1" applyBorder="1" applyAlignment="1">
      <alignment horizontal="left" vertical="center"/>
    </xf>
    <xf numFmtId="165" fontId="6" fillId="0" borderId="8" xfId="0" applyFont="1" applyBorder="1" applyAlignment="1">
      <alignment horizontal="left" vertical="center"/>
    </xf>
    <xf numFmtId="165" fontId="6" fillId="0" borderId="9" xfId="0" applyFont="1" applyBorder="1" applyAlignment="1">
      <alignment horizontal="center" wrapText="1"/>
    </xf>
    <xf numFmtId="165" fontId="6" fillId="0" borderId="12" xfId="0" applyFont="1" applyBorder="1" applyAlignment="1">
      <alignment horizontal="center" wrapText="1"/>
    </xf>
    <xf numFmtId="165" fontId="6" fillId="0" borderId="10" xfId="0" applyFont="1" applyBorder="1" applyAlignment="1">
      <alignment horizontal="center" wrapText="1"/>
    </xf>
    <xf numFmtId="165" fontId="6" fillId="0" borderId="13" xfId="0" applyFont="1" applyBorder="1" applyAlignment="1">
      <alignment horizontal="center" wrapText="1"/>
    </xf>
    <xf numFmtId="165" fontId="6" fillId="0" borderId="3" xfId="0" applyFont="1" applyBorder="1" applyAlignment="1">
      <alignment horizontal="center"/>
    </xf>
    <xf numFmtId="165" fontId="6" fillId="0" borderId="4" xfId="0" applyFont="1" applyBorder="1" applyAlignment="1">
      <alignment horizontal="center"/>
    </xf>
    <xf numFmtId="1" fontId="6" fillId="0" borderId="3" xfId="0" quotePrefix="1" applyNumberFormat="1" applyFont="1" applyBorder="1" applyAlignment="1">
      <alignment horizontal="center"/>
    </xf>
    <xf numFmtId="1" fontId="6" fillId="0" borderId="4" xfId="0" quotePrefix="1" applyNumberFormat="1" applyFont="1" applyBorder="1" applyAlignment="1">
      <alignment horizontal="center"/>
    </xf>
    <xf numFmtId="1" fontId="6" fillId="0" borderId="5" xfId="0" quotePrefix="1" applyNumberFormat="1" applyFont="1" applyBorder="1" applyAlignment="1">
      <alignment horizontal="center"/>
    </xf>
    <xf numFmtId="165" fontId="6" fillId="0" borderId="3" xfId="0" applyFont="1" applyBorder="1" applyAlignment="1">
      <alignment horizontal="center" vertical="center"/>
    </xf>
    <xf numFmtId="165" fontId="6" fillId="0" borderId="4" xfId="0" applyFont="1" applyBorder="1" applyAlignment="1">
      <alignment horizontal="center" vertical="center"/>
    </xf>
    <xf numFmtId="165" fontId="6" fillId="0" borderId="5" xfId="0" applyFont="1" applyBorder="1" applyAlignment="1">
      <alignment horizontal="center" vertical="center"/>
    </xf>
    <xf numFmtId="0" fontId="2" fillId="0" borderId="10" xfId="15" applyFont="1" applyBorder="1" applyAlignment="1">
      <alignment horizontal="center" vertical="center" wrapText="1"/>
    </xf>
    <xf numFmtId="0" fontId="2" fillId="0" borderId="13" xfId="15" applyFont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4" xfId="15" applyFont="1" applyBorder="1" applyAlignment="1">
      <alignment horizontal="center" vertical="center" wrapText="1"/>
    </xf>
    <xf numFmtId="0" fontId="2" fillId="0" borderId="6" xfId="15" applyFont="1" applyBorder="1" applyAlignment="1">
      <alignment horizontal="left" vertical="center"/>
    </xf>
    <xf numFmtId="0" fontId="2" fillId="0" borderId="7" xfId="15" applyFont="1" applyBorder="1" applyAlignment="1">
      <alignment horizontal="left" vertical="center"/>
    </xf>
    <xf numFmtId="0" fontId="2" fillId="0" borderId="0" xfId="15" applyFont="1" applyAlignment="1">
      <alignment horizontal="left" vertical="center"/>
    </xf>
    <xf numFmtId="0" fontId="2" fillId="0" borderId="11" xfId="15" applyFont="1" applyBorder="1" applyAlignment="1">
      <alignment horizontal="left" vertical="center"/>
    </xf>
    <xf numFmtId="0" fontId="2" fillId="0" borderId="1" xfId="15" applyFont="1" applyBorder="1" applyAlignment="1">
      <alignment horizontal="left" vertical="center"/>
    </xf>
    <xf numFmtId="0" fontId="2" fillId="0" borderId="8" xfId="15" applyFont="1" applyBorder="1" applyAlignment="1">
      <alignment horizontal="left" vertical="center"/>
    </xf>
    <xf numFmtId="0" fontId="2" fillId="0" borderId="9" xfId="15" applyFont="1" applyBorder="1" applyAlignment="1">
      <alignment horizontal="center" vertical="center" wrapText="1"/>
    </xf>
    <xf numFmtId="0" fontId="2" fillId="0" borderId="12" xfId="15" applyFont="1" applyBorder="1" applyAlignment="1">
      <alignment horizontal="center" vertical="center" wrapText="1"/>
    </xf>
    <xf numFmtId="0" fontId="2" fillId="0" borderId="10" xfId="15" applyFont="1" applyBorder="1" applyAlignment="1">
      <alignment horizontal="center" vertical="center"/>
    </xf>
    <xf numFmtId="0" fontId="2" fillId="0" borderId="6" xfId="15" applyFont="1" applyBorder="1" applyAlignment="1">
      <alignment horizontal="center" vertical="center"/>
    </xf>
    <xf numFmtId="0" fontId="2" fillId="0" borderId="7" xfId="15" applyFont="1" applyBorder="1" applyAlignment="1">
      <alignment horizontal="center" vertical="center"/>
    </xf>
    <xf numFmtId="0" fontId="2" fillId="0" borderId="3" xfId="13" quotePrefix="1" applyFont="1" applyBorder="1" applyAlignment="1">
      <alignment horizontal="center" vertical="center"/>
    </xf>
    <xf numFmtId="0" fontId="2" fillId="0" borderId="4" xfId="13" quotePrefix="1" applyFont="1" applyBorder="1" applyAlignment="1">
      <alignment horizontal="center" vertical="center"/>
    </xf>
    <xf numFmtId="0" fontId="2" fillId="0" borderId="5" xfId="13" quotePrefix="1" applyFont="1" applyBorder="1" applyAlignment="1">
      <alignment horizontal="center" vertical="center"/>
    </xf>
  </cellXfs>
  <cellStyles count="32">
    <cellStyle name="Comma" xfId="1" builtinId="3"/>
    <cellStyle name="Comma 2" xfId="2" xr:uid="{00000000-0005-0000-0000-000001000000}"/>
    <cellStyle name="Comma 2 2" xfId="3" xr:uid="{00000000-0005-0000-0000-000002000000}"/>
    <cellStyle name="Comma 2 2 2" xfId="21" xr:uid="{00000000-0005-0000-0000-000003000000}"/>
    <cellStyle name="Comma 2 2 3" xfId="26" xr:uid="{00000000-0005-0000-0000-000004000000}"/>
    <cellStyle name="Comma 2 2 4" xfId="30" xr:uid="{00000000-0005-0000-0000-000005000000}"/>
    <cellStyle name="Comma 2 3" xfId="17" xr:uid="{00000000-0005-0000-0000-000006000000}"/>
    <cellStyle name="Comma 2 4" xfId="20" xr:uid="{00000000-0005-0000-0000-000007000000}"/>
    <cellStyle name="Comma 2 5" xfId="25" xr:uid="{00000000-0005-0000-0000-000008000000}"/>
    <cellStyle name="Comma 2 6" xfId="29" xr:uid="{00000000-0005-0000-0000-000009000000}"/>
    <cellStyle name="Comma 3" xfId="4" xr:uid="{00000000-0005-0000-0000-00000A000000}"/>
    <cellStyle name="Comma 3 2" xfId="22" xr:uid="{00000000-0005-0000-0000-00000B000000}"/>
    <cellStyle name="Comma 3 3" xfId="27" xr:uid="{00000000-0005-0000-0000-00000C000000}"/>
    <cellStyle name="Comma 3 4" xfId="31" xr:uid="{00000000-0005-0000-0000-00000D000000}"/>
    <cellStyle name="Comma 4" xfId="19" xr:uid="{00000000-0005-0000-0000-00000E000000}"/>
    <cellStyle name="Comma 5" xfId="24" xr:uid="{00000000-0005-0000-0000-00000F000000}"/>
    <cellStyle name="Comma 6" xfId="28" xr:uid="{00000000-0005-0000-0000-000010000000}"/>
    <cellStyle name="Hyperlink" xfId="5" builtinId="8"/>
    <cellStyle name="Hyperlink 3" xfId="12" xr:uid="{00000000-0005-0000-0000-000012000000}"/>
    <cellStyle name="Normal" xfId="0" builtinId="0"/>
    <cellStyle name="Normal 2" xfId="6" xr:uid="{00000000-0005-0000-0000-000014000000}"/>
    <cellStyle name="Normal 2 2" xfId="7" xr:uid="{00000000-0005-0000-0000-000015000000}"/>
    <cellStyle name="Normal 2 3" xfId="15" xr:uid="{00000000-0005-0000-0000-000016000000}"/>
    <cellStyle name="Normal 3" xfId="14" xr:uid="{00000000-0005-0000-0000-000017000000}"/>
    <cellStyle name="Normal 4" xfId="11" xr:uid="{00000000-0005-0000-0000-000018000000}"/>
    <cellStyle name="Normal_em-may08-all-tables" xfId="8" xr:uid="{00000000-0005-0000-0000-000019000000}"/>
    <cellStyle name="Normal_em-may08-all-tables 2" xfId="16" xr:uid="{00000000-0005-0000-0000-00001A000000}"/>
    <cellStyle name="Normal_Migration PLT new table templates" xfId="9" xr:uid="{00000000-0005-0000-0000-00001B000000}"/>
    <cellStyle name="Normal_Migration PLT new table templates 2" xfId="18" xr:uid="{00000000-0005-0000-0000-00001C000000}"/>
    <cellStyle name="Normal_Table 1.01_25 Nov 2" xfId="13" xr:uid="{00000000-0005-0000-0000-00001D000000}"/>
    <cellStyle name="Percent" xfId="10" builtinId="5"/>
    <cellStyle name="Percent 2" xfId="23" xr:uid="{00000000-0005-0000-0000-00001F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s.govt.nz/infoshare/" TargetMode="External"/><Relationship Id="rId2" Type="http://schemas.openxmlformats.org/officeDocument/2006/relationships/hyperlink" Target="mailto:info@stats.govt.nz" TargetMode="External"/><Relationship Id="rId1" Type="http://schemas.openxmlformats.org/officeDocument/2006/relationships/hyperlink" Target="http://www.stats.govt.nz/about-infoshar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s.govt.n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39"/>
  <sheetViews>
    <sheetView tabSelected="1" zoomScaleNormal="100" workbookViewId="0"/>
  </sheetViews>
  <sheetFormatPr defaultRowHeight="11.25" x14ac:dyDescent="0.2"/>
  <cols>
    <col min="1" max="1" width="7.6640625" customWidth="1"/>
    <col min="2" max="2" width="99" customWidth="1"/>
  </cols>
  <sheetData>
    <row r="1" spans="1:2" ht="15.75" x14ac:dyDescent="0.2">
      <c r="A1" s="12" t="s">
        <v>0</v>
      </c>
      <c r="B1" s="12"/>
    </row>
    <row r="2" spans="1:2" ht="12.75" x14ac:dyDescent="0.2">
      <c r="A2" s="13"/>
      <c r="B2" s="13"/>
    </row>
    <row r="3" spans="1:2" ht="15" x14ac:dyDescent="0.2">
      <c r="A3" s="14" t="s">
        <v>1</v>
      </c>
      <c r="B3" s="1"/>
    </row>
    <row r="4" spans="1:2" ht="12.75" x14ac:dyDescent="0.2">
      <c r="A4" s="41">
        <v>1</v>
      </c>
      <c r="B4" s="84" t="s">
        <v>2</v>
      </c>
    </row>
    <row r="5" spans="1:2" ht="12.75" x14ac:dyDescent="0.2">
      <c r="A5" s="41">
        <v>2</v>
      </c>
      <c r="B5" s="84" t="s">
        <v>3</v>
      </c>
    </row>
    <row r="6" spans="1:2" ht="12.75" x14ac:dyDescent="0.2">
      <c r="A6" s="41">
        <v>3</v>
      </c>
      <c r="B6" s="84" t="s">
        <v>4</v>
      </c>
    </row>
    <row r="7" spans="1:2" ht="12.75" x14ac:dyDescent="0.2">
      <c r="A7" s="41">
        <v>4</v>
      </c>
      <c r="B7" s="84" t="s">
        <v>5</v>
      </c>
    </row>
    <row r="8" spans="1:2" ht="12.75" x14ac:dyDescent="0.2">
      <c r="A8" s="41">
        <v>5</v>
      </c>
      <c r="B8" s="84" t="s">
        <v>6</v>
      </c>
    </row>
    <row r="9" spans="1:2" ht="12.75" x14ac:dyDescent="0.2">
      <c r="A9" s="41">
        <v>6</v>
      </c>
      <c r="B9" s="22" t="s">
        <v>7</v>
      </c>
    </row>
    <row r="10" spans="1:2" ht="12.75" x14ac:dyDescent="0.2">
      <c r="A10" s="41">
        <v>7</v>
      </c>
      <c r="B10" s="22" t="s">
        <v>8</v>
      </c>
    </row>
    <row r="11" spans="1:2" ht="12.75" x14ac:dyDescent="0.2">
      <c r="A11" s="41"/>
      <c r="B11" s="22"/>
    </row>
    <row r="12" spans="1:2" ht="12.75" customHeight="1" x14ac:dyDescent="0.2">
      <c r="A12" s="139" t="s">
        <v>9</v>
      </c>
      <c r="B12" s="139"/>
    </row>
    <row r="13" spans="1:2" ht="12.75" x14ac:dyDescent="0.2">
      <c r="A13" s="53"/>
      <c r="B13" s="1"/>
    </row>
    <row r="14" spans="1:2" ht="15" x14ac:dyDescent="0.2">
      <c r="A14" s="15" t="s">
        <v>10</v>
      </c>
      <c r="B14" s="16"/>
    </row>
    <row r="15" spans="1:2" ht="12.75" customHeight="1" x14ac:dyDescent="0.2">
      <c r="A15" s="140" t="s">
        <v>11</v>
      </c>
      <c r="B15" s="141"/>
    </row>
    <row r="16" spans="1:2" ht="12.75" customHeight="1" x14ac:dyDescent="0.2">
      <c r="A16" s="142" t="s">
        <v>12</v>
      </c>
      <c r="B16" s="142"/>
    </row>
    <row r="17" spans="1:2" ht="12.75" customHeight="1" x14ac:dyDescent="0.2">
      <c r="A17" s="17"/>
      <c r="B17" s="18"/>
    </row>
    <row r="18" spans="1:2" ht="12.75" customHeight="1" x14ac:dyDescent="0.2">
      <c r="A18" s="140" t="s">
        <v>13</v>
      </c>
      <c r="B18" s="141"/>
    </row>
    <row r="19" spans="1:2" ht="14.25" customHeight="1" x14ac:dyDescent="0.2">
      <c r="A19" s="17" t="s">
        <v>14</v>
      </c>
      <c r="B19" s="18"/>
    </row>
    <row r="20" spans="1:2" ht="15" customHeight="1" x14ac:dyDescent="0.2">
      <c r="A20" s="18" t="s">
        <v>15</v>
      </c>
      <c r="B20" s="18"/>
    </row>
    <row r="21" spans="1:2" ht="12.75" customHeight="1" x14ac:dyDescent="0.2">
      <c r="A21" s="17"/>
      <c r="B21" s="18"/>
    </row>
    <row r="22" spans="1:2" ht="12.75" customHeight="1" x14ac:dyDescent="0.2">
      <c r="A22" s="17" t="s">
        <v>16</v>
      </c>
      <c r="B22" s="18"/>
    </row>
    <row r="23" spans="1:2" ht="12.75" customHeight="1" x14ac:dyDescent="0.2">
      <c r="A23" s="143" t="s">
        <v>17</v>
      </c>
      <c r="B23" s="144"/>
    </row>
    <row r="24" spans="1:2" ht="12.75" customHeight="1" x14ac:dyDescent="0.2">
      <c r="A24" s="53"/>
      <c r="B24" s="1"/>
    </row>
    <row r="25" spans="1:2" ht="12.75" customHeight="1" x14ac:dyDescent="0.2">
      <c r="A25" s="42" t="s">
        <v>18</v>
      </c>
      <c r="B25" s="43"/>
    </row>
    <row r="26" spans="1:2" ht="12.75" x14ac:dyDescent="0.2">
      <c r="A26" s="42" t="s">
        <v>19</v>
      </c>
      <c r="B26" s="43"/>
    </row>
    <row r="27" spans="1:2" ht="12.75" customHeight="1" x14ac:dyDescent="0.2">
      <c r="A27" s="42" t="s">
        <v>20</v>
      </c>
      <c r="B27" s="43"/>
    </row>
    <row r="28" spans="1:2" ht="12.75" customHeight="1" x14ac:dyDescent="0.2">
      <c r="A28" s="19"/>
    </row>
    <row r="29" spans="1:2" ht="15" x14ac:dyDescent="0.25">
      <c r="A29" s="20" t="s">
        <v>21</v>
      </c>
      <c r="B29" s="20"/>
    </row>
    <row r="30" spans="1:2" ht="12.75" customHeight="1" x14ac:dyDescent="0.2">
      <c r="A30" s="140" t="s">
        <v>22</v>
      </c>
      <c r="B30" s="141"/>
    </row>
    <row r="31" spans="1:2" ht="12.75" customHeight="1" x14ac:dyDescent="0.2">
      <c r="A31" s="21" t="s">
        <v>23</v>
      </c>
      <c r="B31" s="22" t="s">
        <v>24</v>
      </c>
    </row>
    <row r="32" spans="1:2" ht="12.75" customHeight="1" x14ac:dyDescent="0.2">
      <c r="A32" s="21" t="s">
        <v>25</v>
      </c>
      <c r="B32" s="13" t="s">
        <v>26</v>
      </c>
    </row>
    <row r="34" spans="1:2" ht="15" x14ac:dyDescent="0.25">
      <c r="A34" s="24" t="s">
        <v>27</v>
      </c>
    </row>
    <row r="35" spans="1:2" ht="13.5" customHeight="1" x14ac:dyDescent="0.2">
      <c r="A35" s="140">
        <v>44112</v>
      </c>
      <c r="B35" s="141"/>
    </row>
    <row r="36" spans="1:2" ht="12.75" x14ac:dyDescent="0.2">
      <c r="A36" s="142" t="s">
        <v>28</v>
      </c>
      <c r="B36" s="142"/>
    </row>
    <row r="39" spans="1:2" ht="12.75" x14ac:dyDescent="0.2">
      <c r="B39" s="22"/>
    </row>
  </sheetData>
  <mergeCells count="8">
    <mergeCell ref="A12:B12"/>
    <mergeCell ref="A35:B35"/>
    <mergeCell ref="A36:B36"/>
    <mergeCell ref="A15:B15"/>
    <mergeCell ref="A16:B16"/>
    <mergeCell ref="A18:B18"/>
    <mergeCell ref="A23:B23"/>
    <mergeCell ref="A30:B30"/>
  </mergeCells>
  <hyperlinks>
    <hyperlink ref="A23" r:id="rId1" display="http://www.stats.govt.nz/about-infoshare" xr:uid="{00000000-0004-0000-0000-000000000000}"/>
    <hyperlink ref="B31" r:id="rId2" xr:uid="{00000000-0004-0000-0000-000001000000}"/>
    <hyperlink ref="A16:B16" r:id="rId3" display="Infoshare (www.stats.govt.nz/infoshare)." xr:uid="{00000000-0004-0000-0000-000002000000}"/>
    <hyperlink ref="B4" location="'Table 1'!A1" display="Cruise ship traveller statistics, by direction and traveller type" xr:uid="{00000000-0004-0000-0000-000003000000}"/>
    <hyperlink ref="B5" location="'Table 2'!A1" display="Cruise ship unique passengers by country of citizenship" xr:uid="{00000000-0004-0000-0000-000004000000}"/>
    <hyperlink ref="B6" location="'Table 3'!A1" display="Cruise ship unique passengers by sex and age group" xr:uid="{00000000-0004-0000-0000-000005000000}"/>
    <hyperlink ref="B7" location="'Table 4'!A1" display="Cruise ship unique passengers by regions and ports visited" xr:uid="{00000000-0004-0000-0000-000006000000}"/>
    <hyperlink ref="A36:B36" r:id="rId4" display="www.stats.govt.nz" xr:uid="{00000000-0004-0000-0000-000007000000}"/>
    <hyperlink ref="B8" location="'Table 5'!A1" display="Cruise ship crew movements by regions and ports visited" xr:uid="{00000000-0004-0000-0000-000008000000}"/>
    <hyperlink ref="B10" location="'Table 7'!A1" display="Cruise ship expenditure in New Zealand, by regions and ports visited" xr:uid="{7C4230FA-5FEE-46F0-97C8-844C2823E3A9}"/>
    <hyperlink ref="B9" location="'Table 6'!A1" display="Cruise ship expenditure in New Zealand" xr:uid="{C6B5EEDE-2CC0-472D-98E8-D06F15770059}"/>
  </hyperlinks>
  <printOptions horizontalCentered="1"/>
  <pageMargins left="0.39370078740157483" right="1.1811023622047245" top="0.62992125984251968" bottom="0.62992125984251968" header="0.19685039370078741" footer="0.3937007874015748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6"/>
  <sheetViews>
    <sheetView zoomScaleNormal="100" workbookViewId="0">
      <pane xSplit="2" ySplit="6" topLeftCell="C7" activePane="bottomRight" state="frozen"/>
      <selection pane="topRight" activeCell="B31" sqref="B31"/>
      <selection pane="bottomLeft" activeCell="B31" sqref="B31"/>
      <selection pane="bottomRight"/>
    </sheetView>
  </sheetViews>
  <sheetFormatPr defaultRowHeight="11.25" x14ac:dyDescent="0.2"/>
  <cols>
    <col min="1" max="1" width="2.6640625" customWidth="1"/>
    <col min="2" max="2" width="8.6640625" customWidth="1"/>
    <col min="3" max="3" width="9.6640625" customWidth="1"/>
    <col min="4" max="4" width="10.6640625" customWidth="1"/>
    <col min="5" max="5" width="9.6640625" customWidth="1"/>
    <col min="6" max="6" width="11.5" customWidth="1"/>
    <col min="7" max="7" width="13.5" customWidth="1"/>
    <col min="8" max="8" width="9.6640625" customWidth="1"/>
    <col min="9" max="9" width="10.6640625" customWidth="1"/>
    <col min="10" max="10" width="9.6640625" customWidth="1"/>
    <col min="11" max="12" width="11.5" customWidth="1"/>
    <col min="14" max="14" width="11.33203125" bestFit="1" customWidth="1"/>
  </cols>
  <sheetData>
    <row r="1" spans="1:12" ht="12" customHeight="1" x14ac:dyDescent="0.2">
      <c r="A1" s="1" t="s">
        <v>29</v>
      </c>
      <c r="C1" s="2"/>
      <c r="D1" s="2"/>
      <c r="E1" s="2"/>
      <c r="F1" s="2"/>
      <c r="G1" s="2"/>
      <c r="H1" s="2"/>
    </row>
    <row r="2" spans="1:12" ht="12.75" x14ac:dyDescent="0.2">
      <c r="B2" s="1"/>
      <c r="C2" s="2"/>
      <c r="D2" s="2"/>
      <c r="E2" s="2"/>
      <c r="F2" s="2"/>
      <c r="G2" s="2"/>
      <c r="H2" s="2"/>
    </row>
    <row r="3" spans="1:12" ht="15" customHeight="1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ht="15" customHeight="1" x14ac:dyDescent="0.2">
      <c r="A5" s="148" t="s">
        <v>30</v>
      </c>
      <c r="B5" s="149"/>
      <c r="C5" s="145" t="s">
        <v>31</v>
      </c>
      <c r="D5" s="146"/>
      <c r="E5" s="146"/>
      <c r="F5" s="146"/>
      <c r="G5" s="147"/>
      <c r="H5" s="145" t="s">
        <v>32</v>
      </c>
      <c r="I5" s="146"/>
      <c r="J5" s="146"/>
      <c r="K5" s="146"/>
      <c r="L5" s="146"/>
    </row>
    <row r="6" spans="1:12" ht="27.75" customHeight="1" x14ac:dyDescent="0.2">
      <c r="A6" s="150"/>
      <c r="B6" s="151"/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37</v>
      </c>
      <c r="H6" s="10" t="s">
        <v>33</v>
      </c>
      <c r="I6" s="10" t="s">
        <v>34</v>
      </c>
      <c r="J6" s="10" t="s">
        <v>35</v>
      </c>
      <c r="K6" s="10" t="s">
        <v>36</v>
      </c>
      <c r="L6" s="35" t="s">
        <v>38</v>
      </c>
    </row>
    <row r="7" spans="1:12" x14ac:dyDescent="0.2">
      <c r="A7" s="3" t="s">
        <v>39</v>
      </c>
    </row>
    <row r="8" spans="1:12" x14ac:dyDescent="0.2">
      <c r="B8" s="26">
        <v>41912</v>
      </c>
      <c r="C8" s="6">
        <v>1858</v>
      </c>
      <c r="D8" s="6">
        <v>1788</v>
      </c>
      <c r="E8" s="6">
        <v>1853</v>
      </c>
      <c r="F8" s="6">
        <v>1783</v>
      </c>
      <c r="G8" s="27" t="s">
        <v>40</v>
      </c>
      <c r="H8" s="6">
        <v>845</v>
      </c>
      <c r="I8" s="6">
        <v>846</v>
      </c>
      <c r="J8" s="6">
        <v>845</v>
      </c>
      <c r="K8" s="6">
        <v>846</v>
      </c>
      <c r="L8" s="27" t="s">
        <v>40</v>
      </c>
    </row>
    <row r="9" spans="1:12" x14ac:dyDescent="0.2">
      <c r="B9" s="26">
        <v>42004</v>
      </c>
      <c r="C9" s="6">
        <v>55660</v>
      </c>
      <c r="D9" s="6">
        <v>52210</v>
      </c>
      <c r="E9" s="6">
        <v>55411</v>
      </c>
      <c r="F9" s="6">
        <v>52008</v>
      </c>
      <c r="G9" s="27" t="s">
        <v>40</v>
      </c>
      <c r="H9" s="6">
        <v>23871</v>
      </c>
      <c r="I9" s="6">
        <v>22158</v>
      </c>
      <c r="J9" s="6">
        <v>10894</v>
      </c>
      <c r="K9" s="6">
        <v>10365</v>
      </c>
      <c r="L9" s="27" t="s">
        <v>40</v>
      </c>
    </row>
    <row r="10" spans="1:12" x14ac:dyDescent="0.2">
      <c r="B10" s="26">
        <v>42094</v>
      </c>
      <c r="C10" s="6">
        <v>87677</v>
      </c>
      <c r="D10" s="6">
        <v>88399</v>
      </c>
      <c r="E10" s="6">
        <v>86003</v>
      </c>
      <c r="F10" s="6">
        <v>86599</v>
      </c>
      <c r="G10" s="27" t="s">
        <v>40</v>
      </c>
      <c r="H10" s="6">
        <v>38714</v>
      </c>
      <c r="I10" s="6">
        <v>39412</v>
      </c>
      <c r="J10" s="6">
        <v>12804</v>
      </c>
      <c r="K10" s="6">
        <v>13182</v>
      </c>
      <c r="L10" s="27" t="s">
        <v>40</v>
      </c>
    </row>
    <row r="11" spans="1:12" x14ac:dyDescent="0.2">
      <c r="B11" s="26">
        <v>42185</v>
      </c>
      <c r="C11" s="6">
        <v>21813</v>
      </c>
      <c r="D11" s="6">
        <v>23751</v>
      </c>
      <c r="E11" s="6">
        <v>21386</v>
      </c>
      <c r="F11" s="6">
        <v>23255</v>
      </c>
      <c r="G11" s="27" t="s">
        <v>40</v>
      </c>
      <c r="H11" s="6">
        <v>9162</v>
      </c>
      <c r="I11" s="6">
        <v>9948</v>
      </c>
      <c r="J11" s="6">
        <v>1498</v>
      </c>
      <c r="K11" s="6">
        <v>1590</v>
      </c>
      <c r="L11" s="27" t="s">
        <v>40</v>
      </c>
    </row>
    <row r="12" spans="1:12" ht="20.25" customHeight="1" x14ac:dyDescent="0.2">
      <c r="B12" s="26">
        <v>42277</v>
      </c>
      <c r="C12" s="6">
        <v>1890</v>
      </c>
      <c r="D12" s="6">
        <v>1816</v>
      </c>
      <c r="E12" s="6">
        <v>1887</v>
      </c>
      <c r="F12" s="6">
        <v>1816</v>
      </c>
      <c r="G12" s="27" t="s">
        <v>40</v>
      </c>
      <c r="H12" s="6">
        <v>839</v>
      </c>
      <c r="I12" s="6">
        <v>846</v>
      </c>
      <c r="J12" s="6">
        <v>839</v>
      </c>
      <c r="K12" s="6">
        <v>846</v>
      </c>
      <c r="L12" s="27" t="s">
        <v>40</v>
      </c>
    </row>
    <row r="13" spans="1:12" x14ac:dyDescent="0.2">
      <c r="B13" s="26">
        <v>42369</v>
      </c>
      <c r="C13" s="6">
        <v>78389</v>
      </c>
      <c r="D13" s="6">
        <v>77964</v>
      </c>
      <c r="E13" s="6">
        <v>77947</v>
      </c>
      <c r="F13" s="6">
        <v>77556</v>
      </c>
      <c r="G13" s="27" t="s">
        <v>40</v>
      </c>
      <c r="H13" s="6">
        <v>31974</v>
      </c>
      <c r="I13" s="6">
        <v>31723</v>
      </c>
      <c r="J13" s="6">
        <v>14815</v>
      </c>
      <c r="K13" s="6">
        <v>14653</v>
      </c>
      <c r="L13" s="27" t="s">
        <v>40</v>
      </c>
    </row>
    <row r="14" spans="1:12" x14ac:dyDescent="0.2">
      <c r="B14" s="26">
        <v>42460</v>
      </c>
      <c r="C14" s="6">
        <v>102682</v>
      </c>
      <c r="D14" s="6">
        <v>99827</v>
      </c>
      <c r="E14" s="6">
        <v>100938</v>
      </c>
      <c r="F14" s="6">
        <v>98150</v>
      </c>
      <c r="G14" s="27" t="s">
        <v>40</v>
      </c>
      <c r="H14" s="6">
        <v>42741</v>
      </c>
      <c r="I14" s="6">
        <v>41568</v>
      </c>
      <c r="J14" s="6">
        <v>14237</v>
      </c>
      <c r="K14" s="6">
        <v>14050</v>
      </c>
      <c r="L14" s="27" t="s">
        <v>40</v>
      </c>
    </row>
    <row r="15" spans="1:12" x14ac:dyDescent="0.2">
      <c r="B15" s="26">
        <v>42551</v>
      </c>
      <c r="C15" s="6">
        <v>30874</v>
      </c>
      <c r="D15" s="6">
        <v>32816</v>
      </c>
      <c r="E15" s="6">
        <v>29775</v>
      </c>
      <c r="F15" s="6">
        <v>30938</v>
      </c>
      <c r="G15" s="27" t="s">
        <v>40</v>
      </c>
      <c r="H15" s="6">
        <v>12333</v>
      </c>
      <c r="I15" s="6">
        <v>13135</v>
      </c>
      <c r="J15" s="6">
        <v>1866</v>
      </c>
      <c r="K15" s="6">
        <v>1858</v>
      </c>
      <c r="L15" s="27" t="s">
        <v>40</v>
      </c>
    </row>
    <row r="16" spans="1:12" ht="20.25" customHeight="1" x14ac:dyDescent="0.2">
      <c r="B16" s="26">
        <v>42643</v>
      </c>
      <c r="C16" s="6">
        <v>3681</v>
      </c>
      <c r="D16" s="6">
        <v>3608</v>
      </c>
      <c r="E16" s="6">
        <v>3678</v>
      </c>
      <c r="F16" s="6">
        <v>3607</v>
      </c>
      <c r="G16" s="27" t="s">
        <v>40</v>
      </c>
      <c r="H16" s="6">
        <v>1713</v>
      </c>
      <c r="I16" s="6">
        <v>1730</v>
      </c>
      <c r="J16" s="6">
        <v>1713</v>
      </c>
      <c r="K16" s="6">
        <v>1730</v>
      </c>
      <c r="L16" s="27" t="s">
        <v>40</v>
      </c>
    </row>
    <row r="17" spans="1:12" x14ac:dyDescent="0.2">
      <c r="B17" s="26">
        <v>42735</v>
      </c>
      <c r="C17" s="6">
        <v>56452</v>
      </c>
      <c r="D17" s="6">
        <v>53247</v>
      </c>
      <c r="E17" s="6">
        <v>56176</v>
      </c>
      <c r="F17" s="6">
        <v>53046</v>
      </c>
      <c r="G17" s="27" t="s">
        <v>40</v>
      </c>
      <c r="H17" s="6">
        <v>24169</v>
      </c>
      <c r="I17" s="6">
        <v>22544</v>
      </c>
      <c r="J17" s="6">
        <v>14059</v>
      </c>
      <c r="K17" s="6">
        <v>13267</v>
      </c>
      <c r="L17" s="27" t="s">
        <v>40</v>
      </c>
    </row>
    <row r="18" spans="1:12" x14ac:dyDescent="0.2">
      <c r="B18" s="26">
        <v>42825</v>
      </c>
      <c r="C18" s="6">
        <v>113115</v>
      </c>
      <c r="D18" s="6">
        <v>112884</v>
      </c>
      <c r="E18" s="6">
        <v>110385</v>
      </c>
      <c r="F18" s="6">
        <v>110212</v>
      </c>
      <c r="G18" s="27" t="s">
        <v>40</v>
      </c>
      <c r="H18" s="6">
        <v>49159</v>
      </c>
      <c r="I18" s="6">
        <v>50306</v>
      </c>
      <c r="J18" s="6">
        <v>16271</v>
      </c>
      <c r="K18" s="6">
        <v>16586</v>
      </c>
      <c r="L18" s="27" t="s">
        <v>40</v>
      </c>
    </row>
    <row r="19" spans="1:12" x14ac:dyDescent="0.2">
      <c r="B19" s="26">
        <v>42916</v>
      </c>
      <c r="C19" s="6">
        <v>18330</v>
      </c>
      <c r="D19" s="6">
        <v>20614</v>
      </c>
      <c r="E19" s="6">
        <v>16477</v>
      </c>
      <c r="F19" s="6">
        <v>18758</v>
      </c>
      <c r="G19" s="27" t="s">
        <v>40</v>
      </c>
      <c r="H19" s="6">
        <v>7834</v>
      </c>
      <c r="I19" s="6">
        <v>8651</v>
      </c>
      <c r="J19" s="6">
        <v>1293</v>
      </c>
      <c r="K19" s="6">
        <v>1268</v>
      </c>
      <c r="L19" s="27" t="s">
        <v>40</v>
      </c>
    </row>
    <row r="20" spans="1:12" ht="20.25" customHeight="1" x14ac:dyDescent="0.2">
      <c r="B20" s="26">
        <v>43008</v>
      </c>
      <c r="C20" s="6">
        <v>12505</v>
      </c>
      <c r="D20" s="6">
        <v>10617</v>
      </c>
      <c r="E20" s="6">
        <v>12473</v>
      </c>
      <c r="F20" s="6">
        <v>10601</v>
      </c>
      <c r="G20" s="27" t="s">
        <v>40</v>
      </c>
      <c r="H20" s="6">
        <v>5170</v>
      </c>
      <c r="I20" s="6">
        <v>4457</v>
      </c>
      <c r="J20" s="6">
        <v>3032</v>
      </c>
      <c r="K20" s="6">
        <v>2962</v>
      </c>
      <c r="L20" s="27" t="s">
        <v>40</v>
      </c>
    </row>
    <row r="21" spans="1:12" x14ac:dyDescent="0.2">
      <c r="B21" s="26">
        <v>43100</v>
      </c>
      <c r="C21" s="6">
        <v>79131</v>
      </c>
      <c r="D21" s="6">
        <v>74104</v>
      </c>
      <c r="E21" s="6">
        <v>77959</v>
      </c>
      <c r="F21" s="6">
        <v>73075</v>
      </c>
      <c r="G21" s="27" t="s">
        <v>40</v>
      </c>
      <c r="H21" s="6">
        <v>32887</v>
      </c>
      <c r="I21" s="6">
        <v>30616</v>
      </c>
      <c r="J21" s="6">
        <v>14740</v>
      </c>
      <c r="K21" s="6">
        <v>13297</v>
      </c>
      <c r="L21" s="27" t="s">
        <v>40</v>
      </c>
    </row>
    <row r="22" spans="1:12" x14ac:dyDescent="0.2">
      <c r="B22" s="26">
        <v>43190</v>
      </c>
      <c r="C22" s="6">
        <v>110303</v>
      </c>
      <c r="D22" s="6">
        <v>114311</v>
      </c>
      <c r="E22" s="6">
        <v>108892</v>
      </c>
      <c r="F22" s="6">
        <v>112761</v>
      </c>
      <c r="G22" s="27" t="s">
        <v>40</v>
      </c>
      <c r="H22" s="6">
        <v>46975</v>
      </c>
      <c r="I22" s="6">
        <v>48113</v>
      </c>
      <c r="J22" s="6">
        <v>13817</v>
      </c>
      <c r="K22" s="6">
        <v>15004</v>
      </c>
      <c r="L22" s="27" t="s">
        <v>40</v>
      </c>
    </row>
    <row r="23" spans="1:12" x14ac:dyDescent="0.2">
      <c r="B23" s="26">
        <v>43281</v>
      </c>
      <c r="C23" s="6">
        <v>24587</v>
      </c>
      <c r="D23" s="6">
        <v>26458</v>
      </c>
      <c r="E23" s="6">
        <v>23403</v>
      </c>
      <c r="F23" s="6">
        <v>25165</v>
      </c>
      <c r="G23" s="27" t="s">
        <v>40</v>
      </c>
      <c r="H23" s="6">
        <v>10005</v>
      </c>
      <c r="I23" s="6">
        <v>10672</v>
      </c>
      <c r="J23" s="6">
        <v>1347</v>
      </c>
      <c r="K23" s="6">
        <v>1551</v>
      </c>
      <c r="L23" s="27" t="s">
        <v>40</v>
      </c>
    </row>
    <row r="24" spans="1:12" ht="20.25" customHeight="1" x14ac:dyDescent="0.2">
      <c r="B24" s="26">
        <v>43373</v>
      </c>
      <c r="C24" s="6">
        <v>13177</v>
      </c>
      <c r="D24" s="6">
        <v>13182</v>
      </c>
      <c r="E24" s="6">
        <v>12679</v>
      </c>
      <c r="F24" s="6">
        <v>12627</v>
      </c>
      <c r="G24" s="27" t="s">
        <v>40</v>
      </c>
      <c r="H24" s="6">
        <v>5084</v>
      </c>
      <c r="I24" s="6">
        <v>5070</v>
      </c>
      <c r="J24" s="6">
        <v>1114</v>
      </c>
      <c r="K24" s="6">
        <v>841</v>
      </c>
      <c r="L24" s="27" t="s">
        <v>40</v>
      </c>
    </row>
    <row r="25" spans="1:12" x14ac:dyDescent="0.2">
      <c r="B25" s="26">
        <v>43465</v>
      </c>
      <c r="C25" s="6">
        <v>96316</v>
      </c>
      <c r="D25" s="6">
        <v>88117</v>
      </c>
      <c r="E25" s="6">
        <v>94081</v>
      </c>
      <c r="F25" s="6">
        <v>86029</v>
      </c>
      <c r="G25" s="27" t="s">
        <v>40</v>
      </c>
      <c r="H25" s="6">
        <v>38932</v>
      </c>
      <c r="I25" s="6">
        <v>35035</v>
      </c>
      <c r="J25" s="6">
        <v>5558</v>
      </c>
      <c r="K25" s="6">
        <v>5083</v>
      </c>
      <c r="L25" s="27" t="s">
        <v>40</v>
      </c>
    </row>
    <row r="26" spans="1:12" x14ac:dyDescent="0.2">
      <c r="B26" s="26">
        <v>43555</v>
      </c>
      <c r="C26" s="6">
        <v>137162</v>
      </c>
      <c r="D26" s="6">
        <v>136638</v>
      </c>
      <c r="E26" s="6">
        <v>135876</v>
      </c>
      <c r="F26" s="6">
        <v>135498</v>
      </c>
      <c r="G26" s="27" t="s">
        <v>40</v>
      </c>
      <c r="H26" s="6">
        <v>58056</v>
      </c>
      <c r="I26" s="6">
        <v>58175</v>
      </c>
      <c r="J26" s="6">
        <v>21215</v>
      </c>
      <c r="K26" s="6">
        <v>21620</v>
      </c>
      <c r="L26" s="27" t="s">
        <v>40</v>
      </c>
    </row>
    <row r="27" spans="1:12" x14ac:dyDescent="0.2">
      <c r="B27" s="26">
        <v>43646</v>
      </c>
      <c r="C27" s="6">
        <v>28349</v>
      </c>
      <c r="D27" s="6">
        <v>33889</v>
      </c>
      <c r="E27" s="6">
        <v>28263</v>
      </c>
      <c r="F27" s="6">
        <v>33649</v>
      </c>
      <c r="G27" s="27" t="s">
        <v>40</v>
      </c>
      <c r="H27" s="6">
        <v>11989</v>
      </c>
      <c r="I27" s="6">
        <v>14354</v>
      </c>
      <c r="J27" s="6">
        <v>7927</v>
      </c>
      <c r="K27" s="6">
        <v>8331</v>
      </c>
      <c r="L27" s="27" t="s">
        <v>40</v>
      </c>
    </row>
    <row r="28" spans="1:12" ht="20.25" customHeight="1" x14ac:dyDescent="0.2">
      <c r="B28" s="26">
        <v>43738</v>
      </c>
      <c r="C28" s="6">
        <v>9433</v>
      </c>
      <c r="D28" s="6">
        <v>9398</v>
      </c>
      <c r="E28" s="6">
        <v>9386</v>
      </c>
      <c r="F28" s="6">
        <v>9346</v>
      </c>
      <c r="G28" s="27" t="s">
        <v>40</v>
      </c>
      <c r="H28" s="6">
        <v>4161</v>
      </c>
      <c r="I28" s="6">
        <v>4146</v>
      </c>
      <c r="J28" s="6">
        <v>1762</v>
      </c>
      <c r="K28" s="6">
        <v>1766</v>
      </c>
      <c r="L28" s="27" t="s">
        <v>40</v>
      </c>
    </row>
    <row r="29" spans="1:12" x14ac:dyDescent="0.2">
      <c r="B29" s="26">
        <v>43830</v>
      </c>
      <c r="C29" s="6">
        <v>110919</v>
      </c>
      <c r="D29" s="6">
        <v>97070</v>
      </c>
      <c r="E29" s="6">
        <v>109821</v>
      </c>
      <c r="F29" s="6">
        <v>96236</v>
      </c>
      <c r="G29" s="27" t="s">
        <v>40</v>
      </c>
      <c r="H29" s="6">
        <v>44338</v>
      </c>
      <c r="I29" s="6">
        <v>37599</v>
      </c>
      <c r="J29" s="6">
        <v>17672</v>
      </c>
      <c r="K29" s="6">
        <v>14506</v>
      </c>
      <c r="L29" s="27" t="s">
        <v>40</v>
      </c>
    </row>
    <row r="30" spans="1:12" x14ac:dyDescent="0.2">
      <c r="B30" s="26">
        <v>43921</v>
      </c>
      <c r="C30" s="6">
        <v>123370</v>
      </c>
      <c r="D30" s="6">
        <v>125508</v>
      </c>
      <c r="E30" s="6">
        <v>121207</v>
      </c>
      <c r="F30" s="6">
        <v>122962</v>
      </c>
      <c r="G30" s="27" t="s">
        <v>40</v>
      </c>
      <c r="H30" s="6">
        <v>55390</v>
      </c>
      <c r="I30" s="6">
        <v>58149</v>
      </c>
      <c r="J30" s="6">
        <v>15801</v>
      </c>
      <c r="K30" s="6">
        <v>18391</v>
      </c>
      <c r="L30" s="27" t="s">
        <v>40</v>
      </c>
    </row>
    <row r="31" spans="1:12" x14ac:dyDescent="0.2">
      <c r="B31" s="26">
        <v>44012</v>
      </c>
      <c r="C31" s="6">
        <v>0</v>
      </c>
      <c r="D31" s="6">
        <v>0</v>
      </c>
      <c r="E31" s="6">
        <v>0</v>
      </c>
      <c r="F31" s="6">
        <v>0</v>
      </c>
      <c r="G31" s="27" t="s">
        <v>40</v>
      </c>
      <c r="H31" s="6">
        <v>0</v>
      </c>
      <c r="I31" s="6">
        <v>163</v>
      </c>
      <c r="J31" s="6">
        <v>0</v>
      </c>
      <c r="K31" s="6">
        <v>73</v>
      </c>
      <c r="L31" s="27" t="s">
        <v>40</v>
      </c>
    </row>
    <row r="32" spans="1:12" x14ac:dyDescent="0.2">
      <c r="A32" s="3" t="s">
        <v>41</v>
      </c>
    </row>
    <row r="33" spans="1:14" x14ac:dyDescent="0.2">
      <c r="B33" s="38">
        <v>2015</v>
      </c>
      <c r="C33" s="44">
        <v>167008</v>
      </c>
      <c r="D33" s="44">
        <v>166148</v>
      </c>
      <c r="E33" s="44">
        <v>164653</v>
      </c>
      <c r="F33" s="44">
        <v>163645</v>
      </c>
      <c r="G33" s="44">
        <v>194451</v>
      </c>
      <c r="H33" s="44">
        <v>72592</v>
      </c>
      <c r="I33" s="44">
        <v>72364</v>
      </c>
      <c r="J33" s="44">
        <v>26041</v>
      </c>
      <c r="K33" s="44">
        <v>25983</v>
      </c>
      <c r="L33" s="44">
        <v>26885</v>
      </c>
    </row>
    <row r="34" spans="1:14" x14ac:dyDescent="0.2">
      <c r="B34" s="38">
        <v>2016</v>
      </c>
      <c r="C34" s="44">
        <v>213835</v>
      </c>
      <c r="D34" s="44">
        <v>212423</v>
      </c>
      <c r="E34" s="44">
        <v>210547</v>
      </c>
      <c r="F34" s="44">
        <v>208460</v>
      </c>
      <c r="G34" s="44">
        <v>237383</v>
      </c>
      <c r="H34" s="44">
        <v>87887</v>
      </c>
      <c r="I34" s="44">
        <v>87272</v>
      </c>
      <c r="J34" s="44">
        <v>31757</v>
      </c>
      <c r="K34" s="44">
        <v>31407</v>
      </c>
      <c r="L34" s="44">
        <v>32641</v>
      </c>
    </row>
    <row r="35" spans="1:14" x14ac:dyDescent="0.2">
      <c r="B35" s="38">
        <v>2017</v>
      </c>
      <c r="C35" s="44">
        <v>191578</v>
      </c>
      <c r="D35" s="44">
        <v>190353</v>
      </c>
      <c r="E35" s="44">
        <v>186716</v>
      </c>
      <c r="F35" s="44">
        <v>185623</v>
      </c>
      <c r="G35" s="44">
        <v>221536</v>
      </c>
      <c r="H35" s="44">
        <v>82875</v>
      </c>
      <c r="I35" s="44">
        <v>83231</v>
      </c>
      <c r="J35" s="44">
        <v>33336</v>
      </c>
      <c r="K35" s="44">
        <v>32851</v>
      </c>
      <c r="L35" s="44">
        <v>34675</v>
      </c>
    </row>
    <row r="36" spans="1:14" x14ac:dyDescent="0.2">
      <c r="B36" s="38">
        <v>2018</v>
      </c>
      <c r="C36" s="44">
        <v>226526</v>
      </c>
      <c r="D36" s="44">
        <v>225490</v>
      </c>
      <c r="E36" s="44">
        <v>222727</v>
      </c>
      <c r="F36" s="44">
        <v>221602</v>
      </c>
      <c r="G36" s="44">
        <v>259489</v>
      </c>
      <c r="H36" s="44">
        <v>95037</v>
      </c>
      <c r="I36" s="44">
        <v>93858</v>
      </c>
      <c r="J36" s="44">
        <v>32936</v>
      </c>
      <c r="K36" s="44">
        <v>32814</v>
      </c>
      <c r="L36" s="44">
        <v>33915</v>
      </c>
    </row>
    <row r="37" spans="1:14" x14ac:dyDescent="0.2">
      <c r="B37" s="38">
        <v>2019</v>
      </c>
      <c r="C37" s="6">
        <v>275004</v>
      </c>
      <c r="D37" s="6">
        <v>271826</v>
      </c>
      <c r="E37" s="6">
        <v>270899</v>
      </c>
      <c r="F37" s="6">
        <v>267803</v>
      </c>
      <c r="G37" s="6">
        <v>321841</v>
      </c>
      <c r="H37" s="6">
        <v>114061</v>
      </c>
      <c r="I37" s="6">
        <v>112634</v>
      </c>
      <c r="J37" s="6">
        <v>35814</v>
      </c>
      <c r="K37" s="6">
        <v>35875</v>
      </c>
      <c r="L37" s="6">
        <v>37194</v>
      </c>
    </row>
    <row r="38" spans="1:14" x14ac:dyDescent="0.2">
      <c r="A38" s="4"/>
      <c r="B38" s="105">
        <v>2020</v>
      </c>
      <c r="C38" s="7">
        <v>243722</v>
      </c>
      <c r="D38" s="7">
        <v>231976</v>
      </c>
      <c r="E38" s="7">
        <v>240414</v>
      </c>
      <c r="F38" s="7">
        <v>228544</v>
      </c>
      <c r="G38" s="7">
        <v>282920</v>
      </c>
      <c r="H38" s="7">
        <v>103889</v>
      </c>
      <c r="I38" s="7">
        <v>100057</v>
      </c>
      <c r="J38" s="7">
        <v>35235</v>
      </c>
      <c r="K38" s="7">
        <v>34736</v>
      </c>
      <c r="L38" s="7">
        <v>36344</v>
      </c>
      <c r="N38" s="104"/>
    </row>
    <row r="39" spans="1:14" ht="10.5" customHeight="1" x14ac:dyDescent="0.2">
      <c r="A39" s="11" t="str">
        <f>"1."</f>
        <v>1.</v>
      </c>
      <c r="B39" s="5" t="s">
        <v>42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4" ht="10.5" customHeight="1" x14ac:dyDescent="0.2">
      <c r="A40" s="11"/>
      <c r="B40" s="5" t="s">
        <v>43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4" ht="10.5" customHeight="1" x14ac:dyDescent="0.2">
      <c r="A41" s="11" t="str">
        <f>"2."</f>
        <v>2.</v>
      </c>
      <c r="B41" s="5" t="s">
        <v>44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ht="10.5" customHeight="1" x14ac:dyDescent="0.2">
      <c r="A42" s="11"/>
      <c r="B42" s="5" t="s">
        <v>45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ht="10.5" customHeight="1" x14ac:dyDescent="0.2">
      <c r="A43" s="11"/>
      <c r="B43" t="s">
        <v>46</v>
      </c>
    </row>
    <row r="44" spans="1:14" ht="10.5" customHeight="1" x14ac:dyDescent="0.2">
      <c r="A44" s="8" t="s">
        <v>47</v>
      </c>
    </row>
    <row r="45" spans="1:14" s="23" customFormat="1" ht="10.5" customHeight="1" x14ac:dyDescent="0.2">
      <c r="A45" s="11" t="str">
        <f>".."</f>
        <v>..</v>
      </c>
      <c r="B45" s="23" t="s">
        <v>48</v>
      </c>
    </row>
    <row r="46" spans="1:14" ht="10.5" customHeight="1" x14ac:dyDescent="0.2">
      <c r="A46" s="25" t="s">
        <v>49</v>
      </c>
    </row>
  </sheetData>
  <mergeCells count="3">
    <mergeCell ref="C5:G5"/>
    <mergeCell ref="H5:L5"/>
    <mergeCell ref="A5:B6"/>
  </mergeCells>
  <phoneticPr fontId="0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57"/>
  <sheetViews>
    <sheetView zoomScaleNormal="100" workbookViewId="0">
      <pane xSplit="2" ySplit="6" topLeftCell="C7" activePane="bottomRight" state="frozen"/>
      <selection pane="topRight" activeCell="B31" sqref="B31"/>
      <selection pane="bottomLeft" activeCell="B31" sqref="B31"/>
      <selection pane="bottomRight"/>
    </sheetView>
  </sheetViews>
  <sheetFormatPr defaultRowHeight="11.25" x14ac:dyDescent="0.2"/>
  <cols>
    <col min="1" max="1" width="2.6640625" customWidth="1"/>
    <col min="2" max="2" width="24" customWidth="1"/>
    <col min="3" max="3" width="11.6640625" customWidth="1"/>
    <col min="4" max="4" width="12.33203125" customWidth="1"/>
    <col min="5" max="9" width="11.6640625" customWidth="1"/>
    <col min="10" max="10" width="11.6640625" style="23" customWidth="1"/>
    <col min="12" max="12" width="9.33203125" style="92"/>
    <col min="13" max="13" width="14.83203125" style="92" bestFit="1" customWidth="1"/>
    <col min="14" max="14" width="13.83203125" bestFit="1" customWidth="1"/>
  </cols>
  <sheetData>
    <row r="1" spans="1:15" ht="12" customHeight="1" x14ac:dyDescent="0.2">
      <c r="A1" s="1" t="s">
        <v>50</v>
      </c>
      <c r="C1" s="2"/>
      <c r="D1" s="2"/>
      <c r="E1" s="23"/>
      <c r="F1" s="23"/>
      <c r="G1" s="23"/>
      <c r="H1" s="23"/>
      <c r="I1" s="2"/>
    </row>
    <row r="2" spans="1:15" ht="12.75" customHeight="1" x14ac:dyDescent="0.2">
      <c r="B2" s="1"/>
      <c r="C2" s="2"/>
      <c r="D2" s="2"/>
      <c r="E2" s="23"/>
      <c r="F2" s="23"/>
      <c r="G2" s="23"/>
      <c r="H2" s="23"/>
      <c r="I2" s="2"/>
    </row>
    <row r="3" spans="1:15" ht="15" customHeight="1" x14ac:dyDescent="0.25">
      <c r="A3" s="34" t="s">
        <v>51</v>
      </c>
      <c r="B3" s="34"/>
      <c r="C3" s="34"/>
      <c r="D3" s="34"/>
      <c r="E3" s="34"/>
      <c r="F3" s="34"/>
      <c r="G3" s="34"/>
      <c r="H3" s="34"/>
      <c r="I3" s="23"/>
    </row>
    <row r="4" spans="1:15" ht="11.25" customHeight="1" x14ac:dyDescent="0.2">
      <c r="C4" s="23"/>
      <c r="D4" s="23"/>
      <c r="E4" s="23"/>
      <c r="F4" s="23"/>
      <c r="G4" s="23"/>
      <c r="H4" s="23"/>
      <c r="I4" s="23"/>
    </row>
    <row r="5" spans="1:15" ht="15" customHeight="1" x14ac:dyDescent="0.2">
      <c r="A5" s="152" t="s">
        <v>52</v>
      </c>
      <c r="B5" s="149"/>
      <c r="C5" s="145" t="s">
        <v>53</v>
      </c>
      <c r="D5" s="146"/>
      <c r="E5" s="146"/>
      <c r="F5" s="146"/>
      <c r="G5" s="146"/>
      <c r="H5" s="147"/>
      <c r="I5" s="145" t="s">
        <v>54</v>
      </c>
      <c r="J5" s="146"/>
    </row>
    <row r="6" spans="1:15" ht="25.9" customHeight="1" x14ac:dyDescent="0.2">
      <c r="A6" s="150"/>
      <c r="B6" s="151"/>
      <c r="C6" s="39">
        <v>2015</v>
      </c>
      <c r="D6" s="39">
        <v>2016</v>
      </c>
      <c r="E6" s="40">
        <v>2017</v>
      </c>
      <c r="F6" s="39">
        <v>2018</v>
      </c>
      <c r="G6" s="39">
        <v>2019</v>
      </c>
      <c r="H6" s="39">
        <v>2020</v>
      </c>
      <c r="I6" s="10" t="s">
        <v>55</v>
      </c>
      <c r="J6" s="35" t="s">
        <v>56</v>
      </c>
    </row>
    <row r="7" spans="1:15" s="28" customFormat="1" ht="12" customHeight="1" x14ac:dyDescent="0.2">
      <c r="A7" s="29" t="s">
        <v>57</v>
      </c>
      <c r="B7" s="29"/>
      <c r="C7" s="46">
        <v>121529</v>
      </c>
      <c r="D7" s="46">
        <v>156518</v>
      </c>
      <c r="E7" s="46">
        <v>125952</v>
      </c>
      <c r="F7" s="46">
        <v>147997</v>
      </c>
      <c r="G7" s="46">
        <v>192190</v>
      </c>
      <c r="H7" s="46">
        <v>162360</v>
      </c>
      <c r="I7" s="46">
        <v>-29830</v>
      </c>
      <c r="J7" s="48">
        <v>-15.52109891253447</v>
      </c>
      <c r="L7" s="94"/>
      <c r="M7" s="95"/>
    </row>
    <row r="8" spans="1:15" s="28" customFormat="1" ht="12" customHeight="1" x14ac:dyDescent="0.2">
      <c r="A8" s="31"/>
      <c r="B8" s="30" t="s">
        <v>58</v>
      </c>
      <c r="C8" s="45">
        <v>102141</v>
      </c>
      <c r="D8" s="45">
        <v>130225</v>
      </c>
      <c r="E8" s="45">
        <v>109784</v>
      </c>
      <c r="F8" s="45">
        <v>114012</v>
      </c>
      <c r="G8" s="45">
        <v>156717</v>
      </c>
      <c r="H8" s="45">
        <v>143843</v>
      </c>
      <c r="I8" s="45">
        <v>-12874</v>
      </c>
      <c r="J8" s="47">
        <v>-8.2148075830956451</v>
      </c>
      <c r="L8" s="94"/>
      <c r="M8" s="102"/>
      <c r="N8" s="103"/>
      <c r="O8" s="98"/>
    </row>
    <row r="9" spans="1:15" s="28" customFormat="1" ht="12" customHeight="1" x14ac:dyDescent="0.2">
      <c r="A9" s="31"/>
      <c r="B9" s="30" t="s">
        <v>59</v>
      </c>
      <c r="C9" s="45">
        <v>19322</v>
      </c>
      <c r="D9" s="45">
        <v>26201</v>
      </c>
      <c r="E9" s="45">
        <v>16073</v>
      </c>
      <c r="F9" s="45">
        <v>33857</v>
      </c>
      <c r="G9" s="45">
        <v>35353</v>
      </c>
      <c r="H9" s="45">
        <v>18446</v>
      </c>
      <c r="I9" s="45">
        <v>-16907</v>
      </c>
      <c r="J9" s="47">
        <v>-47.823381325488647</v>
      </c>
      <c r="L9" s="94"/>
      <c r="M9" s="102"/>
      <c r="N9" s="103"/>
    </row>
    <row r="10" spans="1:15" s="28" customFormat="1" ht="12" customHeight="1" x14ac:dyDescent="0.2">
      <c r="A10" s="29" t="s">
        <v>60</v>
      </c>
      <c r="B10" s="32"/>
      <c r="C10" s="46">
        <v>6037</v>
      </c>
      <c r="D10" s="46">
        <v>8206</v>
      </c>
      <c r="E10" s="46">
        <v>7399</v>
      </c>
      <c r="F10" s="46">
        <v>10898</v>
      </c>
      <c r="G10" s="46">
        <v>11912</v>
      </c>
      <c r="H10" s="46">
        <v>9468</v>
      </c>
      <c r="I10" s="46">
        <v>-2444</v>
      </c>
      <c r="J10" s="48">
        <v>-20.517125587642713</v>
      </c>
      <c r="L10" s="94"/>
      <c r="M10" s="102"/>
    </row>
    <row r="11" spans="1:15" s="28" customFormat="1" ht="12" customHeight="1" x14ac:dyDescent="0.2">
      <c r="A11" s="29"/>
      <c r="B11" s="30" t="s">
        <v>61</v>
      </c>
      <c r="C11" s="45">
        <v>2243</v>
      </c>
      <c r="D11" s="45">
        <v>3699</v>
      </c>
      <c r="E11" s="45">
        <v>2872</v>
      </c>
      <c r="F11" s="45">
        <v>4005</v>
      </c>
      <c r="G11" s="45">
        <v>5249</v>
      </c>
      <c r="H11" s="45">
        <v>3296</v>
      </c>
      <c r="I11" s="45">
        <v>-1953</v>
      </c>
      <c r="J11" s="47">
        <v>-37.207087064202703</v>
      </c>
      <c r="L11" s="93"/>
      <c r="M11" s="102"/>
    </row>
    <row r="12" spans="1:15" s="28" customFormat="1" ht="12" customHeight="1" x14ac:dyDescent="0.2">
      <c r="A12" s="29"/>
      <c r="B12" s="30" t="s">
        <v>62</v>
      </c>
      <c r="C12" s="45">
        <v>1539</v>
      </c>
      <c r="D12" s="45">
        <v>1796</v>
      </c>
      <c r="E12" s="45">
        <v>1030</v>
      </c>
      <c r="F12" s="45">
        <v>2570</v>
      </c>
      <c r="G12" s="45">
        <v>1224</v>
      </c>
      <c r="H12" s="45">
        <v>1161</v>
      </c>
      <c r="I12" s="45">
        <v>-63</v>
      </c>
      <c r="J12" s="47">
        <v>-5.1470588235294112</v>
      </c>
      <c r="L12" s="93"/>
      <c r="M12" s="102"/>
    </row>
    <row r="13" spans="1:15" s="28" customFormat="1" ht="12" customHeight="1" x14ac:dyDescent="0.2">
      <c r="A13" s="29"/>
      <c r="B13" s="30" t="s">
        <v>63</v>
      </c>
      <c r="C13" s="45">
        <v>229</v>
      </c>
      <c r="D13" s="45">
        <v>241</v>
      </c>
      <c r="E13" s="45">
        <v>469</v>
      </c>
      <c r="F13" s="45">
        <v>577</v>
      </c>
      <c r="G13" s="45">
        <v>881</v>
      </c>
      <c r="H13" s="45">
        <v>596</v>
      </c>
      <c r="I13" s="45">
        <v>-285</v>
      </c>
      <c r="J13" s="47">
        <v>-32.349602724177075</v>
      </c>
      <c r="L13" s="93"/>
      <c r="M13" s="102"/>
    </row>
    <row r="14" spans="1:15" s="28" customFormat="1" ht="12" customHeight="1" x14ac:dyDescent="0.2">
      <c r="A14" s="29"/>
      <c r="B14" s="30" t="s">
        <v>64</v>
      </c>
      <c r="C14" s="45">
        <v>504</v>
      </c>
      <c r="D14" s="45">
        <v>266</v>
      </c>
      <c r="E14" s="45">
        <v>1049</v>
      </c>
      <c r="F14" s="45">
        <v>890</v>
      </c>
      <c r="G14" s="45">
        <v>787</v>
      </c>
      <c r="H14" s="45">
        <v>827</v>
      </c>
      <c r="I14" s="45">
        <v>40</v>
      </c>
      <c r="J14" s="47">
        <v>5.082592121982211</v>
      </c>
      <c r="L14" s="93"/>
      <c r="M14" s="102"/>
    </row>
    <row r="15" spans="1:15" s="28" customFormat="1" ht="12" customHeight="1" x14ac:dyDescent="0.2">
      <c r="A15" s="29"/>
      <c r="B15" s="30" t="s">
        <v>65</v>
      </c>
      <c r="C15" s="45">
        <v>466</v>
      </c>
      <c r="D15" s="45">
        <v>471</v>
      </c>
      <c r="E15" s="45">
        <v>440</v>
      </c>
      <c r="F15" s="45">
        <v>574</v>
      </c>
      <c r="G15" s="45">
        <v>742</v>
      </c>
      <c r="H15" s="45">
        <v>707</v>
      </c>
      <c r="I15" s="45">
        <v>-35</v>
      </c>
      <c r="J15" s="47">
        <v>-4.716981132075472</v>
      </c>
      <c r="L15" s="93"/>
      <c r="M15" s="102"/>
    </row>
    <row r="16" spans="1:15" s="28" customFormat="1" ht="12" customHeight="1" x14ac:dyDescent="0.2">
      <c r="A16" s="29"/>
      <c r="B16" s="30" t="s">
        <v>66</v>
      </c>
      <c r="C16" s="45">
        <v>193</v>
      </c>
      <c r="D16" s="45">
        <v>310</v>
      </c>
      <c r="E16" s="45">
        <v>304</v>
      </c>
      <c r="F16" s="45">
        <v>376</v>
      </c>
      <c r="G16" s="45">
        <v>562</v>
      </c>
      <c r="H16" s="45">
        <v>672</v>
      </c>
      <c r="I16" s="45">
        <v>110</v>
      </c>
      <c r="J16" s="47">
        <v>19.572953736654807</v>
      </c>
      <c r="L16" s="93"/>
      <c r="M16" s="102"/>
    </row>
    <row r="17" spans="1:13" s="28" customFormat="1" ht="12" customHeight="1" x14ac:dyDescent="0.2">
      <c r="A17" s="29"/>
      <c r="B17" s="30" t="s">
        <v>67</v>
      </c>
      <c r="C17" s="45">
        <v>263</v>
      </c>
      <c r="D17" s="45">
        <v>411</v>
      </c>
      <c r="E17" s="45">
        <v>329</v>
      </c>
      <c r="F17" s="45">
        <v>480</v>
      </c>
      <c r="G17" s="45">
        <v>550</v>
      </c>
      <c r="H17" s="45">
        <v>517</v>
      </c>
      <c r="I17" s="45">
        <v>-33</v>
      </c>
      <c r="J17" s="47">
        <v>-6</v>
      </c>
      <c r="L17" s="93"/>
      <c r="M17" s="102"/>
    </row>
    <row r="18" spans="1:13" s="28" customFormat="1" ht="12" customHeight="1" x14ac:dyDescent="0.2">
      <c r="A18" s="29"/>
      <c r="B18" s="30" t="s">
        <v>68</v>
      </c>
      <c r="C18" s="45">
        <v>153</v>
      </c>
      <c r="D18" s="45">
        <v>251</v>
      </c>
      <c r="E18" s="45">
        <v>250</v>
      </c>
      <c r="F18" s="45">
        <v>325</v>
      </c>
      <c r="G18" s="45">
        <v>497</v>
      </c>
      <c r="H18" s="45">
        <v>493</v>
      </c>
      <c r="I18" s="45">
        <v>-4</v>
      </c>
      <c r="J18" s="47">
        <v>-0.8048289738430584</v>
      </c>
      <c r="L18" s="93"/>
      <c r="M18" s="102"/>
    </row>
    <row r="19" spans="1:13" s="28" customFormat="1" ht="12" customHeight="1" x14ac:dyDescent="0.2">
      <c r="A19" s="29"/>
      <c r="B19" s="30" t="s">
        <v>69</v>
      </c>
      <c r="C19" s="45">
        <v>218</v>
      </c>
      <c r="D19" s="45">
        <v>349</v>
      </c>
      <c r="E19" s="45">
        <v>258</v>
      </c>
      <c r="F19" s="45">
        <v>456</v>
      </c>
      <c r="G19" s="45">
        <v>490</v>
      </c>
      <c r="H19" s="45">
        <v>454</v>
      </c>
      <c r="I19" s="45">
        <v>-36</v>
      </c>
      <c r="J19" s="47">
        <v>-7.3469387755102051</v>
      </c>
      <c r="L19" s="93"/>
      <c r="M19" s="102"/>
    </row>
    <row r="20" spans="1:13" s="28" customFormat="1" ht="12" customHeight="1" x14ac:dyDescent="0.2">
      <c r="A20" s="29"/>
      <c r="B20" s="30" t="s">
        <v>70</v>
      </c>
      <c r="C20" s="45">
        <v>81</v>
      </c>
      <c r="D20" s="45">
        <v>159</v>
      </c>
      <c r="E20" s="45">
        <v>188</v>
      </c>
      <c r="F20" s="45">
        <v>362</v>
      </c>
      <c r="G20" s="45">
        <v>413</v>
      </c>
      <c r="H20" s="45">
        <v>359</v>
      </c>
      <c r="I20" s="45">
        <v>-54</v>
      </c>
      <c r="J20" s="47">
        <v>-13.075060532687651</v>
      </c>
      <c r="L20" s="93"/>
      <c r="M20" s="102"/>
    </row>
    <row r="21" spans="1:13" s="28" customFormat="1" ht="12" customHeight="1" x14ac:dyDescent="0.2">
      <c r="A21" s="29"/>
      <c r="B21" s="30" t="s">
        <v>71</v>
      </c>
      <c r="C21" s="45">
        <v>76</v>
      </c>
      <c r="D21" s="45">
        <v>95</v>
      </c>
      <c r="E21" s="45">
        <v>119</v>
      </c>
      <c r="F21" s="45">
        <v>136</v>
      </c>
      <c r="G21" s="45">
        <v>238</v>
      </c>
      <c r="H21" s="45">
        <v>119</v>
      </c>
      <c r="I21" s="45">
        <v>-119</v>
      </c>
      <c r="J21" s="47">
        <v>-50</v>
      </c>
      <c r="L21" s="93"/>
      <c r="M21" s="102"/>
    </row>
    <row r="22" spans="1:13" s="28" customFormat="1" ht="12" customHeight="1" x14ac:dyDescent="0.2">
      <c r="A22" s="29" t="s">
        <v>72</v>
      </c>
      <c r="B22" s="30"/>
      <c r="C22" s="46">
        <v>25490</v>
      </c>
      <c r="D22" s="46">
        <v>31423</v>
      </c>
      <c r="E22" s="46">
        <v>36931</v>
      </c>
      <c r="F22" s="46">
        <v>33540</v>
      </c>
      <c r="G22" s="46">
        <v>36262</v>
      </c>
      <c r="H22" s="46">
        <v>36772</v>
      </c>
      <c r="I22" s="46">
        <v>510</v>
      </c>
      <c r="J22" s="48">
        <v>1.4064309745739341</v>
      </c>
      <c r="L22" s="93"/>
      <c r="M22" s="102"/>
    </row>
    <row r="23" spans="1:13" s="28" customFormat="1" ht="12" customHeight="1" x14ac:dyDescent="0.2">
      <c r="A23" s="29"/>
      <c r="B23" s="30" t="s">
        <v>73</v>
      </c>
      <c r="C23" s="45">
        <v>13594</v>
      </c>
      <c r="D23" s="45">
        <v>17315</v>
      </c>
      <c r="E23" s="45">
        <v>19742</v>
      </c>
      <c r="F23" s="45">
        <v>20886</v>
      </c>
      <c r="G23" s="45">
        <v>18387</v>
      </c>
      <c r="H23" s="45">
        <v>20098</v>
      </c>
      <c r="I23" s="45">
        <v>1711</v>
      </c>
      <c r="J23" s="47">
        <v>9.3054875727416118</v>
      </c>
      <c r="L23" s="93"/>
      <c r="M23" s="103"/>
    </row>
    <row r="24" spans="1:13" s="28" customFormat="1" ht="12" customHeight="1" x14ac:dyDescent="0.2">
      <c r="A24" s="29"/>
      <c r="B24" s="30" t="s">
        <v>74</v>
      </c>
      <c r="C24" s="45">
        <v>4670</v>
      </c>
      <c r="D24" s="45">
        <v>5520</v>
      </c>
      <c r="E24" s="45">
        <v>7538</v>
      </c>
      <c r="F24" s="45">
        <v>4964</v>
      </c>
      <c r="G24" s="45">
        <v>6453</v>
      </c>
      <c r="H24" s="45">
        <v>5916</v>
      </c>
      <c r="I24" s="45">
        <v>-537</v>
      </c>
      <c r="J24" s="47">
        <v>-8.3217108321710835</v>
      </c>
      <c r="L24" s="93"/>
      <c r="M24" s="102"/>
    </row>
    <row r="25" spans="1:13" s="28" customFormat="1" ht="12" customHeight="1" x14ac:dyDescent="0.2">
      <c r="A25" s="29"/>
      <c r="B25" s="30" t="s">
        <v>75</v>
      </c>
      <c r="C25" s="45">
        <v>1490</v>
      </c>
      <c r="D25" s="45">
        <v>1511</v>
      </c>
      <c r="E25" s="45">
        <v>1538</v>
      </c>
      <c r="F25" s="45">
        <v>885</v>
      </c>
      <c r="G25" s="45">
        <v>2012</v>
      </c>
      <c r="H25" s="45">
        <v>1928</v>
      </c>
      <c r="I25" s="45">
        <v>-84</v>
      </c>
      <c r="J25" s="47">
        <v>-4.1749502982107352</v>
      </c>
      <c r="L25" s="93"/>
      <c r="M25" s="102"/>
    </row>
    <row r="26" spans="1:13" s="28" customFormat="1" ht="12" customHeight="1" x14ac:dyDescent="0.2">
      <c r="A26" s="29"/>
      <c r="B26" s="30" t="s">
        <v>76</v>
      </c>
      <c r="C26" s="45">
        <v>1009</v>
      </c>
      <c r="D26" s="45">
        <v>1526</v>
      </c>
      <c r="E26" s="45">
        <v>1526</v>
      </c>
      <c r="F26" s="45">
        <v>751</v>
      </c>
      <c r="G26" s="45">
        <v>1296</v>
      </c>
      <c r="H26" s="45">
        <v>1035</v>
      </c>
      <c r="I26" s="45">
        <v>-261</v>
      </c>
      <c r="J26" s="47">
        <v>-20.138888888888889</v>
      </c>
      <c r="L26" s="93"/>
      <c r="M26" s="102"/>
    </row>
    <row r="27" spans="1:13" s="28" customFormat="1" ht="12" customHeight="1" x14ac:dyDescent="0.2">
      <c r="A27" s="29"/>
      <c r="B27" s="30" t="s">
        <v>77</v>
      </c>
      <c r="C27" s="45">
        <v>615</v>
      </c>
      <c r="D27" s="45">
        <v>729</v>
      </c>
      <c r="E27" s="45">
        <v>1001</v>
      </c>
      <c r="F27" s="45">
        <v>1114</v>
      </c>
      <c r="G27" s="45">
        <v>1165</v>
      </c>
      <c r="H27" s="45">
        <v>1138</v>
      </c>
      <c r="I27" s="45">
        <v>-27</v>
      </c>
      <c r="J27" s="47">
        <v>-2.3175965665236049</v>
      </c>
      <c r="L27" s="93"/>
      <c r="M27" s="102"/>
    </row>
    <row r="28" spans="1:13" s="28" customFormat="1" ht="12" customHeight="1" x14ac:dyDescent="0.2">
      <c r="A28" s="29"/>
      <c r="B28" s="30" t="s">
        <v>78</v>
      </c>
      <c r="C28" s="45">
        <v>709</v>
      </c>
      <c r="D28" s="45">
        <v>792</v>
      </c>
      <c r="E28" s="45">
        <v>841</v>
      </c>
      <c r="F28" s="45">
        <v>389</v>
      </c>
      <c r="G28" s="45">
        <v>918</v>
      </c>
      <c r="H28" s="45">
        <v>993</v>
      </c>
      <c r="I28" s="45">
        <v>75</v>
      </c>
      <c r="J28" s="47">
        <v>8.1699346405228752</v>
      </c>
      <c r="L28" s="93"/>
      <c r="M28" s="102"/>
    </row>
    <row r="29" spans="1:13" s="28" customFormat="1" ht="12" customHeight="1" x14ac:dyDescent="0.2">
      <c r="A29" s="29"/>
      <c r="B29" s="30" t="s">
        <v>79</v>
      </c>
      <c r="C29" s="45">
        <v>336</v>
      </c>
      <c r="D29" s="45">
        <v>544</v>
      </c>
      <c r="E29" s="45">
        <v>569</v>
      </c>
      <c r="F29" s="45">
        <v>515</v>
      </c>
      <c r="G29" s="45">
        <v>804</v>
      </c>
      <c r="H29" s="45">
        <v>789</v>
      </c>
      <c r="I29" s="45">
        <v>-15</v>
      </c>
      <c r="J29" s="47">
        <v>-1.8656716417910446</v>
      </c>
      <c r="L29" s="93"/>
      <c r="M29" s="102"/>
    </row>
    <row r="30" spans="1:13" s="28" customFormat="1" ht="12" customHeight="1" x14ac:dyDescent="0.2">
      <c r="A30" s="29"/>
      <c r="B30" s="30" t="s">
        <v>80</v>
      </c>
      <c r="C30" s="45">
        <v>416</v>
      </c>
      <c r="D30" s="45">
        <v>532</v>
      </c>
      <c r="E30" s="45">
        <v>737</v>
      </c>
      <c r="F30" s="45">
        <v>495</v>
      </c>
      <c r="G30" s="45">
        <v>702</v>
      </c>
      <c r="H30" s="45">
        <v>546</v>
      </c>
      <c r="I30" s="45">
        <v>-156</v>
      </c>
      <c r="J30" s="47">
        <v>-22.222222222222221</v>
      </c>
      <c r="L30" s="93"/>
      <c r="M30" s="102"/>
    </row>
    <row r="31" spans="1:13" s="28" customFormat="1" ht="12" customHeight="1" x14ac:dyDescent="0.2">
      <c r="A31" s="29"/>
      <c r="B31" s="30" t="s">
        <v>81</v>
      </c>
      <c r="C31" s="45">
        <v>390</v>
      </c>
      <c r="D31" s="45">
        <v>244</v>
      </c>
      <c r="E31" s="45">
        <v>296</v>
      </c>
      <c r="F31" s="45">
        <v>476</v>
      </c>
      <c r="G31" s="45">
        <v>633</v>
      </c>
      <c r="H31" s="45">
        <v>447</v>
      </c>
      <c r="I31" s="45">
        <v>-186</v>
      </c>
      <c r="J31" s="47">
        <v>-29.383886255924168</v>
      </c>
      <c r="L31" s="93"/>
      <c r="M31" s="102"/>
    </row>
    <row r="32" spans="1:13" s="28" customFormat="1" ht="12" customHeight="1" x14ac:dyDescent="0.2">
      <c r="A32" s="29"/>
      <c r="B32" s="30" t="s">
        <v>82</v>
      </c>
      <c r="C32" s="45">
        <v>303</v>
      </c>
      <c r="D32" s="45">
        <v>320</v>
      </c>
      <c r="E32" s="45">
        <v>411</v>
      </c>
      <c r="F32" s="45">
        <v>352</v>
      </c>
      <c r="G32" s="45">
        <v>522</v>
      </c>
      <c r="H32" s="45">
        <v>418</v>
      </c>
      <c r="I32" s="45">
        <v>-104</v>
      </c>
      <c r="J32" s="47">
        <v>-19.923371647509576</v>
      </c>
      <c r="L32" s="93"/>
      <c r="M32" s="102"/>
    </row>
    <row r="33" spans="1:13" s="28" customFormat="1" ht="12" customHeight="1" x14ac:dyDescent="0.2">
      <c r="A33" s="29"/>
      <c r="B33" s="30" t="s">
        <v>83</v>
      </c>
      <c r="C33" s="45">
        <v>388</v>
      </c>
      <c r="D33" s="45">
        <v>394</v>
      </c>
      <c r="E33" s="45">
        <v>436</v>
      </c>
      <c r="F33" s="45">
        <v>488</v>
      </c>
      <c r="G33" s="45">
        <v>459</v>
      </c>
      <c r="H33" s="45">
        <v>533</v>
      </c>
      <c r="I33" s="45">
        <v>74</v>
      </c>
      <c r="J33" s="47">
        <v>16.122004357298476</v>
      </c>
      <c r="L33" s="93"/>
      <c r="M33" s="102"/>
    </row>
    <row r="34" spans="1:13" s="28" customFormat="1" ht="12" customHeight="1" x14ac:dyDescent="0.2">
      <c r="A34" s="29"/>
      <c r="B34" s="30" t="s">
        <v>84</v>
      </c>
      <c r="C34" s="45">
        <v>285</v>
      </c>
      <c r="D34" s="45">
        <v>396</v>
      </c>
      <c r="E34" s="45">
        <v>378</v>
      </c>
      <c r="F34" s="45">
        <v>418</v>
      </c>
      <c r="G34" s="45">
        <v>432</v>
      </c>
      <c r="H34" s="45">
        <v>486</v>
      </c>
      <c r="I34" s="45">
        <v>54</v>
      </c>
      <c r="J34" s="47">
        <v>12.5</v>
      </c>
      <c r="L34" s="93"/>
      <c r="M34" s="102"/>
    </row>
    <row r="35" spans="1:13" s="28" customFormat="1" ht="12" customHeight="1" x14ac:dyDescent="0.2">
      <c r="A35" s="29"/>
      <c r="B35" s="30" t="s">
        <v>85</v>
      </c>
      <c r="C35" s="45">
        <v>351</v>
      </c>
      <c r="D35" s="45">
        <v>348</v>
      </c>
      <c r="E35" s="45">
        <v>373</v>
      </c>
      <c r="F35" s="45">
        <v>279</v>
      </c>
      <c r="G35" s="45">
        <v>333</v>
      </c>
      <c r="H35" s="45">
        <v>417</v>
      </c>
      <c r="I35" s="45">
        <v>84</v>
      </c>
      <c r="J35" s="47">
        <v>25.225225225225223</v>
      </c>
      <c r="L35" s="93"/>
      <c r="M35" s="102"/>
    </row>
    <row r="36" spans="1:13" s="28" customFormat="1" ht="12" customHeight="1" x14ac:dyDescent="0.2">
      <c r="A36" s="29"/>
      <c r="B36" s="30" t="s">
        <v>86</v>
      </c>
      <c r="C36" s="45">
        <v>172</v>
      </c>
      <c r="D36" s="45">
        <v>184</v>
      </c>
      <c r="E36" s="45">
        <v>240</v>
      </c>
      <c r="F36" s="45">
        <v>239</v>
      </c>
      <c r="G36" s="45">
        <v>317</v>
      </c>
      <c r="H36" s="45">
        <v>220</v>
      </c>
      <c r="I36" s="45">
        <v>-97</v>
      </c>
      <c r="J36" s="47">
        <v>-30.5993690851735</v>
      </c>
      <c r="L36" s="93"/>
      <c r="M36" s="102"/>
    </row>
    <row r="37" spans="1:13" s="28" customFormat="1" ht="12" customHeight="1" x14ac:dyDescent="0.2">
      <c r="A37" s="29"/>
      <c r="B37" s="30" t="s">
        <v>87</v>
      </c>
      <c r="C37" s="45">
        <v>116</v>
      </c>
      <c r="D37" s="45">
        <v>162</v>
      </c>
      <c r="E37" s="45">
        <v>254</v>
      </c>
      <c r="F37" s="45">
        <v>200</v>
      </c>
      <c r="G37" s="45">
        <v>308</v>
      </c>
      <c r="H37" s="45">
        <v>248</v>
      </c>
      <c r="I37" s="45">
        <v>-60</v>
      </c>
      <c r="J37" s="47">
        <v>-19.480519480519483</v>
      </c>
      <c r="L37" s="93"/>
      <c r="M37" s="102"/>
    </row>
    <row r="38" spans="1:13" s="28" customFormat="1" ht="12" customHeight="1" x14ac:dyDescent="0.2">
      <c r="A38" s="29"/>
      <c r="B38" s="30" t="s">
        <v>88</v>
      </c>
      <c r="C38" s="45">
        <v>102</v>
      </c>
      <c r="D38" s="45">
        <v>140</v>
      </c>
      <c r="E38" s="45">
        <v>214</v>
      </c>
      <c r="F38" s="45">
        <v>181</v>
      </c>
      <c r="G38" s="45">
        <v>255</v>
      </c>
      <c r="H38" s="45">
        <v>188</v>
      </c>
      <c r="I38" s="45">
        <v>-67</v>
      </c>
      <c r="J38" s="47">
        <v>-26.274509803921571</v>
      </c>
      <c r="L38" s="93"/>
      <c r="M38" s="102"/>
    </row>
    <row r="39" spans="1:13" s="28" customFormat="1" ht="12" customHeight="1" x14ac:dyDescent="0.2">
      <c r="A39" s="29"/>
      <c r="B39" s="30" t="s">
        <v>89</v>
      </c>
      <c r="C39" s="45">
        <v>94</v>
      </c>
      <c r="D39" s="45">
        <v>177</v>
      </c>
      <c r="E39" s="45">
        <v>189</v>
      </c>
      <c r="F39" s="45">
        <v>141</v>
      </c>
      <c r="G39" s="45">
        <v>227</v>
      </c>
      <c r="H39" s="45">
        <v>260</v>
      </c>
      <c r="I39" s="45">
        <v>33</v>
      </c>
      <c r="J39" s="47">
        <v>14.537444933920703</v>
      </c>
      <c r="L39" s="93"/>
      <c r="M39" s="102"/>
    </row>
    <row r="40" spans="1:13" s="28" customFormat="1" ht="12" customHeight="1" x14ac:dyDescent="0.2">
      <c r="A40" s="29"/>
      <c r="B40" s="30" t="s">
        <v>90</v>
      </c>
      <c r="C40" s="45">
        <v>26</v>
      </c>
      <c r="D40" s="45">
        <v>72</v>
      </c>
      <c r="E40" s="45">
        <v>79</v>
      </c>
      <c r="F40" s="45">
        <v>101</v>
      </c>
      <c r="G40" s="45">
        <v>144</v>
      </c>
      <c r="H40" s="45">
        <v>105</v>
      </c>
      <c r="I40" s="45">
        <v>-39</v>
      </c>
      <c r="J40" s="47">
        <v>-27.083333333333332</v>
      </c>
      <c r="L40" s="93"/>
      <c r="M40" s="102"/>
    </row>
    <row r="41" spans="1:13" s="28" customFormat="1" ht="12" customHeight="1" x14ac:dyDescent="0.2">
      <c r="A41" s="29"/>
      <c r="B41" s="30" t="s">
        <v>91</v>
      </c>
      <c r="C41" s="45">
        <v>28</v>
      </c>
      <c r="D41" s="45">
        <v>56</v>
      </c>
      <c r="E41" s="45">
        <v>39</v>
      </c>
      <c r="F41" s="45">
        <v>69</v>
      </c>
      <c r="G41" s="45">
        <v>139</v>
      </c>
      <c r="H41" s="45">
        <v>136</v>
      </c>
      <c r="I41" s="45">
        <v>-3</v>
      </c>
      <c r="J41" s="47">
        <v>-2.1582733812949639</v>
      </c>
      <c r="L41" s="93"/>
      <c r="M41" s="102"/>
    </row>
    <row r="42" spans="1:13" s="28" customFormat="1" ht="12" customHeight="1" x14ac:dyDescent="0.2">
      <c r="A42" s="29"/>
      <c r="B42" s="30" t="s">
        <v>92</v>
      </c>
      <c r="C42" s="45">
        <v>51</v>
      </c>
      <c r="D42" s="45">
        <v>44</v>
      </c>
      <c r="E42" s="45">
        <v>90</v>
      </c>
      <c r="F42" s="45">
        <v>53</v>
      </c>
      <c r="G42" s="45">
        <v>137</v>
      </c>
      <c r="H42" s="45">
        <v>101</v>
      </c>
      <c r="I42" s="45">
        <v>-36</v>
      </c>
      <c r="J42" s="47">
        <v>-26.277372262773724</v>
      </c>
      <c r="L42" s="93"/>
      <c r="M42" s="102"/>
    </row>
    <row r="43" spans="1:13" s="28" customFormat="1" ht="12" customHeight="1" x14ac:dyDescent="0.2">
      <c r="A43" s="29" t="s">
        <v>93</v>
      </c>
      <c r="B43" s="30"/>
      <c r="C43" s="46">
        <v>40543</v>
      </c>
      <c r="D43" s="46">
        <v>40181</v>
      </c>
      <c r="E43" s="46">
        <v>50413</v>
      </c>
      <c r="F43" s="46">
        <v>65797</v>
      </c>
      <c r="G43" s="46">
        <v>80102</v>
      </c>
      <c r="H43" s="46">
        <v>72927</v>
      </c>
      <c r="I43" s="46">
        <v>-7175</v>
      </c>
      <c r="J43" s="48">
        <v>-8.9573294050086147</v>
      </c>
      <c r="L43" s="93"/>
      <c r="M43" s="102"/>
    </row>
    <row r="44" spans="1:13" s="28" customFormat="1" ht="12" customHeight="1" x14ac:dyDescent="0.2">
      <c r="A44" s="29"/>
      <c r="B44" s="30" t="s">
        <v>94</v>
      </c>
      <c r="C44" s="45">
        <v>32658</v>
      </c>
      <c r="D44" s="45">
        <v>31716</v>
      </c>
      <c r="E44" s="45">
        <v>39690</v>
      </c>
      <c r="F44" s="45">
        <v>51838</v>
      </c>
      <c r="G44" s="45">
        <v>64062</v>
      </c>
      <c r="H44" s="45">
        <v>59072</v>
      </c>
      <c r="I44" s="45">
        <v>-4990</v>
      </c>
      <c r="J44" s="47">
        <v>-7.7893290874465366</v>
      </c>
      <c r="L44" s="93"/>
      <c r="M44" s="103"/>
    </row>
    <row r="45" spans="1:13" s="28" customFormat="1" ht="12" customHeight="1" x14ac:dyDescent="0.2">
      <c r="A45" s="29"/>
      <c r="B45" s="30" t="s">
        <v>95</v>
      </c>
      <c r="C45" s="45">
        <v>6383</v>
      </c>
      <c r="D45" s="45">
        <v>6951</v>
      </c>
      <c r="E45" s="45">
        <v>9095</v>
      </c>
      <c r="F45" s="45">
        <v>11657</v>
      </c>
      <c r="G45" s="45">
        <v>13282</v>
      </c>
      <c r="H45" s="45">
        <v>11813</v>
      </c>
      <c r="I45" s="45">
        <v>-1469</v>
      </c>
      <c r="J45" s="47">
        <v>-11.060081313055264</v>
      </c>
      <c r="L45" s="93"/>
      <c r="M45" s="103"/>
    </row>
    <row r="46" spans="1:13" s="28" customFormat="1" ht="12" customHeight="1" x14ac:dyDescent="0.2">
      <c r="A46" s="29"/>
      <c r="B46" s="30" t="s">
        <v>96</v>
      </c>
      <c r="C46" s="45">
        <v>568</v>
      </c>
      <c r="D46" s="45">
        <v>566</v>
      </c>
      <c r="E46" s="45">
        <v>501</v>
      </c>
      <c r="F46" s="45">
        <v>799</v>
      </c>
      <c r="G46" s="45">
        <v>961</v>
      </c>
      <c r="H46" s="45">
        <v>776</v>
      </c>
      <c r="I46" s="45">
        <v>-185</v>
      </c>
      <c r="J46" s="47">
        <v>-19.250780437044746</v>
      </c>
      <c r="L46" s="93"/>
      <c r="M46" s="93"/>
    </row>
    <row r="47" spans="1:13" s="28" customFormat="1" ht="12" customHeight="1" x14ac:dyDescent="0.2">
      <c r="A47" s="29"/>
      <c r="B47" s="30" t="s">
        <v>97</v>
      </c>
      <c r="C47" s="45">
        <v>442</v>
      </c>
      <c r="D47" s="45">
        <v>300</v>
      </c>
      <c r="E47" s="45">
        <v>491</v>
      </c>
      <c r="F47" s="45">
        <v>598</v>
      </c>
      <c r="G47" s="45">
        <v>611</v>
      </c>
      <c r="H47" s="45">
        <v>628</v>
      </c>
      <c r="I47" s="45">
        <v>17</v>
      </c>
      <c r="J47" s="47">
        <v>2.7823240589198037</v>
      </c>
      <c r="L47" s="93"/>
      <c r="M47" s="93"/>
    </row>
    <row r="48" spans="1:13" s="28" customFormat="1" ht="12" customHeight="1" x14ac:dyDescent="0.2">
      <c r="A48" s="29"/>
      <c r="B48" s="30" t="s">
        <v>98</v>
      </c>
      <c r="C48" s="45">
        <v>51</v>
      </c>
      <c r="D48" s="45">
        <v>209</v>
      </c>
      <c r="E48" s="45">
        <v>238</v>
      </c>
      <c r="F48" s="45">
        <v>296</v>
      </c>
      <c r="G48" s="45">
        <v>423</v>
      </c>
      <c r="H48" s="45">
        <v>209</v>
      </c>
      <c r="I48" s="45">
        <v>-214</v>
      </c>
      <c r="J48" s="47">
        <v>-50.591016548463351</v>
      </c>
      <c r="L48" s="93"/>
      <c r="M48" s="93"/>
    </row>
    <row r="49" spans="1:13" s="28" customFormat="1" ht="12" customHeight="1" x14ac:dyDescent="0.2">
      <c r="A49" s="29"/>
      <c r="B49" s="30" t="s">
        <v>99</v>
      </c>
      <c r="C49" s="45">
        <v>132</v>
      </c>
      <c r="D49" s="45">
        <v>198</v>
      </c>
      <c r="E49" s="45">
        <v>144</v>
      </c>
      <c r="F49" s="45">
        <v>233</v>
      </c>
      <c r="G49" s="45">
        <v>291</v>
      </c>
      <c r="H49" s="45">
        <v>148</v>
      </c>
      <c r="I49" s="45">
        <v>-143</v>
      </c>
      <c r="J49" s="47">
        <v>-49.140893470790374</v>
      </c>
      <c r="L49" s="93"/>
      <c r="M49" s="93"/>
    </row>
    <row r="50" spans="1:13" s="28" customFormat="1" ht="12" customHeight="1" x14ac:dyDescent="0.2">
      <c r="A50" s="29" t="s">
        <v>100</v>
      </c>
      <c r="B50" s="30"/>
      <c r="C50" s="46">
        <v>852</v>
      </c>
      <c r="D50" s="46">
        <v>1055</v>
      </c>
      <c r="E50" s="46">
        <v>841</v>
      </c>
      <c r="F50" s="46">
        <v>1257</v>
      </c>
      <c r="G50" s="46">
        <v>1375</v>
      </c>
      <c r="H50" s="46">
        <v>1393</v>
      </c>
      <c r="I50" s="46">
        <v>18</v>
      </c>
      <c r="J50" s="48">
        <v>1.3090909090909091</v>
      </c>
      <c r="L50" s="93"/>
      <c r="M50" s="93"/>
    </row>
    <row r="51" spans="1:13" s="28" customFormat="1" ht="12" customHeight="1" x14ac:dyDescent="0.2">
      <c r="A51" s="29"/>
      <c r="B51" s="30" t="s">
        <v>101</v>
      </c>
      <c r="C51" s="45">
        <v>295</v>
      </c>
      <c r="D51" s="45">
        <v>417</v>
      </c>
      <c r="E51" s="45">
        <v>332</v>
      </c>
      <c r="F51" s="45">
        <v>638</v>
      </c>
      <c r="G51" s="45">
        <v>570</v>
      </c>
      <c r="H51" s="45">
        <v>571</v>
      </c>
      <c r="I51" s="45">
        <v>1</v>
      </c>
      <c r="J51" s="47">
        <v>0.17543859649122806</v>
      </c>
      <c r="L51" s="93"/>
      <c r="M51" s="93"/>
    </row>
    <row r="52" spans="1:13" s="28" customFormat="1" ht="12" customHeight="1" x14ac:dyDescent="0.2">
      <c r="A52" s="29"/>
      <c r="B52" s="30" t="s">
        <v>102</v>
      </c>
      <c r="C52" s="45">
        <v>397</v>
      </c>
      <c r="D52" s="45">
        <v>455</v>
      </c>
      <c r="E52" s="45">
        <v>332</v>
      </c>
      <c r="F52" s="45">
        <v>380</v>
      </c>
      <c r="G52" s="45">
        <v>519</v>
      </c>
      <c r="H52" s="45">
        <v>514</v>
      </c>
      <c r="I52" s="45">
        <v>-5</v>
      </c>
      <c r="J52" s="47">
        <v>-0.96339113680154131</v>
      </c>
      <c r="L52" s="93"/>
      <c r="M52" s="93"/>
    </row>
    <row r="53" spans="1:13" x14ac:dyDescent="0.2">
      <c r="A53" s="106" t="s">
        <v>103</v>
      </c>
      <c r="B53" s="4"/>
      <c r="C53" s="107">
        <v>194451</v>
      </c>
      <c r="D53" s="107">
        <v>237383</v>
      </c>
      <c r="E53" s="107">
        <v>221536</v>
      </c>
      <c r="F53" s="107">
        <v>259489</v>
      </c>
      <c r="G53" s="107">
        <v>321841</v>
      </c>
      <c r="H53" s="107">
        <v>282920</v>
      </c>
      <c r="I53" s="108">
        <v>-38921</v>
      </c>
      <c r="J53" s="109">
        <v>-12.093238586755572</v>
      </c>
      <c r="L53" s="93"/>
    </row>
    <row r="54" spans="1:13" ht="10.5" customHeight="1" x14ac:dyDescent="0.2">
      <c r="A54" s="11" t="str">
        <f>"1."</f>
        <v>1.</v>
      </c>
      <c r="B54" s="25" t="s">
        <v>104</v>
      </c>
      <c r="E54" s="6"/>
      <c r="F54" s="6"/>
      <c r="G54" s="91"/>
      <c r="H54" s="91"/>
    </row>
    <row r="55" spans="1:13" ht="10.5" customHeight="1" x14ac:dyDescent="0.2">
      <c r="A55" s="25" t="s">
        <v>105</v>
      </c>
    </row>
    <row r="56" spans="1:13" ht="10.5" customHeight="1" x14ac:dyDescent="0.2">
      <c r="A56" s="153" t="s">
        <v>106</v>
      </c>
      <c r="B56" s="153"/>
      <c r="C56" s="153"/>
      <c r="D56" s="153"/>
      <c r="E56" s="153"/>
      <c r="F56" s="153"/>
      <c r="G56" s="153"/>
      <c r="H56" s="153"/>
      <c r="I56" s="153"/>
      <c r="J56" s="153"/>
    </row>
    <row r="57" spans="1:13" ht="10.5" customHeight="1" x14ac:dyDescent="0.2">
      <c r="A57" s="25" t="s">
        <v>49</v>
      </c>
    </row>
  </sheetData>
  <sortState xmlns:xlrd2="http://schemas.microsoft.com/office/spreadsheetml/2017/richdata2" ref="A23:J42">
    <sortCondition descending="1" ref="G23:G42"/>
  </sortState>
  <mergeCells count="4">
    <mergeCell ref="A5:B6"/>
    <mergeCell ref="I5:J5"/>
    <mergeCell ref="A56:J56"/>
    <mergeCell ref="C5:H5"/>
  </mergeCell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75"/>
  <sheetViews>
    <sheetView zoomScaleNormal="100" workbookViewId="0">
      <pane xSplit="2" ySplit="6" topLeftCell="C7" activePane="bottomRight" state="frozen"/>
      <selection pane="topRight" activeCell="B31" sqref="B31"/>
      <selection pane="bottomLeft" activeCell="B31" sqref="B31"/>
      <selection pane="bottomRight"/>
    </sheetView>
  </sheetViews>
  <sheetFormatPr defaultRowHeight="11.25" x14ac:dyDescent="0.2"/>
  <cols>
    <col min="1" max="1" width="2.6640625" customWidth="1"/>
    <col min="2" max="2" width="13" customWidth="1"/>
    <col min="3" max="3" width="11.6640625" customWidth="1"/>
    <col min="4" max="4" width="12.33203125" customWidth="1"/>
    <col min="5" max="8" width="11.6640625" customWidth="1"/>
    <col min="9" max="10" width="9.33203125" customWidth="1"/>
  </cols>
  <sheetData>
    <row r="1" spans="1:10" ht="12" customHeight="1" x14ac:dyDescent="0.2">
      <c r="A1" s="1" t="s">
        <v>107</v>
      </c>
      <c r="C1" s="2"/>
      <c r="D1" s="2"/>
      <c r="I1" s="2"/>
    </row>
    <row r="2" spans="1:10" ht="12.75" customHeight="1" x14ac:dyDescent="0.2">
      <c r="A2" s="23"/>
      <c r="B2" s="1"/>
      <c r="C2" s="2"/>
      <c r="D2" s="2"/>
      <c r="E2" s="23"/>
      <c r="F2" s="23"/>
      <c r="G2" s="23"/>
      <c r="H2" s="23"/>
      <c r="I2" s="2"/>
      <c r="J2" s="23"/>
    </row>
    <row r="3" spans="1:10" ht="15" customHeight="1" x14ac:dyDescent="0.25">
      <c r="A3" s="34" t="s">
        <v>108</v>
      </c>
      <c r="B3" s="34"/>
      <c r="C3" s="34"/>
      <c r="D3" s="34"/>
      <c r="E3" s="34"/>
      <c r="F3" s="34"/>
      <c r="G3" s="34"/>
      <c r="H3" s="34"/>
      <c r="I3" s="23"/>
      <c r="J3" s="23"/>
    </row>
    <row r="4" spans="1:10" ht="11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5" customHeight="1" x14ac:dyDescent="0.2">
      <c r="A5" s="155" t="s">
        <v>109</v>
      </c>
      <c r="B5" s="156"/>
      <c r="C5" s="145" t="s">
        <v>53</v>
      </c>
      <c r="D5" s="146"/>
      <c r="E5" s="146"/>
      <c r="F5" s="146"/>
      <c r="G5" s="146"/>
      <c r="H5" s="147"/>
      <c r="I5" s="145" t="s">
        <v>54</v>
      </c>
      <c r="J5" s="146"/>
    </row>
    <row r="6" spans="1:10" ht="39.75" customHeight="1" x14ac:dyDescent="0.2">
      <c r="A6" s="157"/>
      <c r="B6" s="158"/>
      <c r="C6" s="39">
        <v>2015</v>
      </c>
      <c r="D6" s="39">
        <v>2016</v>
      </c>
      <c r="E6" s="40">
        <v>2017</v>
      </c>
      <c r="F6" s="39">
        <v>2018</v>
      </c>
      <c r="G6" s="39">
        <v>2019</v>
      </c>
      <c r="H6" s="39">
        <v>2020</v>
      </c>
      <c r="I6" s="10" t="s">
        <v>55</v>
      </c>
      <c r="J6" s="35" t="s">
        <v>56</v>
      </c>
    </row>
    <row r="7" spans="1:10" x14ac:dyDescent="0.2">
      <c r="A7" s="154" t="s">
        <v>110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0" s="28" customFormat="1" x14ac:dyDescent="0.2">
      <c r="A8" s="29" t="s">
        <v>111</v>
      </c>
      <c r="B8" s="31"/>
      <c r="C8" s="33">
        <f t="shared" ref="C8:F27" si="0">C30+C52</f>
        <v>7794</v>
      </c>
      <c r="D8" s="33">
        <f t="shared" si="0"/>
        <v>13978</v>
      </c>
      <c r="E8" s="33">
        <f t="shared" si="0"/>
        <v>9126</v>
      </c>
      <c r="F8" s="33">
        <f t="shared" si="0"/>
        <v>13907</v>
      </c>
      <c r="G8" s="33">
        <v>17067</v>
      </c>
      <c r="H8" s="33">
        <v>15560</v>
      </c>
      <c r="I8" s="33">
        <v>-1507</v>
      </c>
      <c r="J8" s="36">
        <f>I8/G8*100</f>
        <v>-8.8299056659049615</v>
      </c>
    </row>
    <row r="9" spans="1:10" s="28" customFormat="1" ht="20.25" customHeight="1" x14ac:dyDescent="0.2">
      <c r="A9" s="29" t="s">
        <v>112</v>
      </c>
      <c r="B9" s="31"/>
      <c r="C9" s="33">
        <f t="shared" si="0"/>
        <v>17003</v>
      </c>
      <c r="D9" s="33">
        <f t="shared" si="0"/>
        <v>26239</v>
      </c>
      <c r="E9" s="33">
        <f t="shared" si="0"/>
        <v>20156</v>
      </c>
      <c r="F9" s="33">
        <f t="shared" si="0"/>
        <v>27513</v>
      </c>
      <c r="G9" s="33">
        <v>33851</v>
      </c>
      <c r="H9" s="33">
        <v>31315</v>
      </c>
      <c r="I9" s="33">
        <v>-2536</v>
      </c>
      <c r="J9" s="36">
        <f t="shared" ref="J9:J27" si="1">I9/G9*100</f>
        <v>-7.4916546039998826</v>
      </c>
    </row>
    <row r="10" spans="1:10" s="28" customFormat="1" x14ac:dyDescent="0.2">
      <c r="A10" s="29"/>
      <c r="B10" s="31" t="s">
        <v>113</v>
      </c>
      <c r="C10" s="9">
        <f t="shared" si="0"/>
        <v>3952</v>
      </c>
      <c r="D10" s="9">
        <f t="shared" si="0"/>
        <v>6900</v>
      </c>
      <c r="E10" s="9">
        <f t="shared" si="0"/>
        <v>4847</v>
      </c>
      <c r="F10" s="9">
        <f t="shared" si="0"/>
        <v>5921</v>
      </c>
      <c r="G10" s="9">
        <v>7586</v>
      </c>
      <c r="H10" s="9">
        <v>7250</v>
      </c>
      <c r="I10" s="9">
        <v>-336</v>
      </c>
      <c r="J10" s="37">
        <f t="shared" si="1"/>
        <v>-4.4292117057737936</v>
      </c>
    </row>
    <row r="11" spans="1:10" s="28" customFormat="1" x14ac:dyDescent="0.2">
      <c r="A11" s="29"/>
      <c r="B11" s="31" t="s">
        <v>114</v>
      </c>
      <c r="C11" s="9">
        <f t="shared" si="0"/>
        <v>3137</v>
      </c>
      <c r="D11" s="9">
        <f t="shared" si="0"/>
        <v>5202</v>
      </c>
      <c r="E11" s="9">
        <f t="shared" si="0"/>
        <v>4057</v>
      </c>
      <c r="F11" s="9">
        <f t="shared" si="0"/>
        <v>5021</v>
      </c>
      <c r="G11" s="9">
        <v>6574</v>
      </c>
      <c r="H11" s="9">
        <v>6264</v>
      </c>
      <c r="I11" s="9">
        <v>-310</v>
      </c>
      <c r="J11" s="37">
        <f t="shared" si="1"/>
        <v>-4.715546090660176</v>
      </c>
    </row>
    <row r="12" spans="1:10" s="28" customFormat="1" x14ac:dyDescent="0.2">
      <c r="A12" s="29"/>
      <c r="B12" s="31" t="s">
        <v>115</v>
      </c>
      <c r="C12" s="9">
        <f t="shared" si="0"/>
        <v>3120</v>
      </c>
      <c r="D12" s="9">
        <f t="shared" si="0"/>
        <v>4469</v>
      </c>
      <c r="E12" s="9">
        <f t="shared" si="0"/>
        <v>3740</v>
      </c>
      <c r="F12" s="9">
        <f t="shared" si="0"/>
        <v>5046</v>
      </c>
      <c r="G12" s="9">
        <v>5958</v>
      </c>
      <c r="H12" s="9">
        <v>5499</v>
      </c>
      <c r="I12" s="9">
        <v>-459</v>
      </c>
      <c r="J12" s="37">
        <f t="shared" si="1"/>
        <v>-7.7039274924471295</v>
      </c>
    </row>
    <row r="13" spans="1:10" s="28" customFormat="1" x14ac:dyDescent="0.2">
      <c r="A13" s="29"/>
      <c r="B13" s="31" t="s">
        <v>116</v>
      </c>
      <c r="C13" s="9">
        <f t="shared" si="0"/>
        <v>3116</v>
      </c>
      <c r="D13" s="9">
        <f t="shared" si="0"/>
        <v>4340</v>
      </c>
      <c r="E13" s="9">
        <f t="shared" si="0"/>
        <v>3548</v>
      </c>
      <c r="F13" s="9">
        <f t="shared" si="0"/>
        <v>5429</v>
      </c>
      <c r="G13" s="9">
        <v>6339</v>
      </c>
      <c r="H13" s="9">
        <v>5608</v>
      </c>
      <c r="I13" s="9">
        <v>-731</v>
      </c>
      <c r="J13" s="37">
        <f t="shared" si="1"/>
        <v>-11.531787348162171</v>
      </c>
    </row>
    <row r="14" spans="1:10" s="28" customFormat="1" x14ac:dyDescent="0.2">
      <c r="A14" s="29"/>
      <c r="B14" s="31" t="s">
        <v>117</v>
      </c>
      <c r="C14" s="9">
        <f t="shared" si="0"/>
        <v>3678</v>
      </c>
      <c r="D14" s="9">
        <f t="shared" si="0"/>
        <v>5328</v>
      </c>
      <c r="E14" s="9">
        <f t="shared" si="0"/>
        <v>3964</v>
      </c>
      <c r="F14" s="9">
        <f t="shared" si="0"/>
        <v>6096</v>
      </c>
      <c r="G14" s="9">
        <v>7394</v>
      </c>
      <c r="H14" s="9">
        <v>6694</v>
      </c>
      <c r="I14" s="9">
        <v>-700</v>
      </c>
      <c r="J14" s="37">
        <f t="shared" si="1"/>
        <v>-9.4671355152826617</v>
      </c>
    </row>
    <row r="15" spans="1:10" s="28" customFormat="1" ht="20.25" customHeight="1" x14ac:dyDescent="0.2">
      <c r="A15" s="29" t="s">
        <v>118</v>
      </c>
      <c r="B15" s="31"/>
      <c r="C15" s="33">
        <f t="shared" si="0"/>
        <v>75632</v>
      </c>
      <c r="D15" s="33">
        <f t="shared" si="0"/>
        <v>91223</v>
      </c>
      <c r="E15" s="33">
        <f t="shared" si="0"/>
        <v>81497</v>
      </c>
      <c r="F15" s="33">
        <f t="shared" si="0"/>
        <v>96923</v>
      </c>
      <c r="G15" s="33">
        <v>116919</v>
      </c>
      <c r="H15" s="33">
        <v>101043</v>
      </c>
      <c r="I15" s="33">
        <v>-15876</v>
      </c>
      <c r="J15" s="36">
        <f t="shared" si="1"/>
        <v>-13.578631360172427</v>
      </c>
    </row>
    <row r="16" spans="1:10" s="28" customFormat="1" x14ac:dyDescent="0.2">
      <c r="A16" s="29"/>
      <c r="B16" s="31" t="s">
        <v>119</v>
      </c>
      <c r="C16" s="9">
        <f t="shared" si="0"/>
        <v>6073</v>
      </c>
      <c r="D16" s="9">
        <f t="shared" si="0"/>
        <v>8430</v>
      </c>
      <c r="E16" s="9">
        <f t="shared" si="0"/>
        <v>5959</v>
      </c>
      <c r="F16" s="9">
        <f t="shared" si="0"/>
        <v>8357</v>
      </c>
      <c r="G16" s="9">
        <v>9858</v>
      </c>
      <c r="H16" s="9">
        <v>8644</v>
      </c>
      <c r="I16" s="9">
        <v>-1214</v>
      </c>
      <c r="J16" s="37">
        <f t="shared" si="1"/>
        <v>-12.314871170622844</v>
      </c>
    </row>
    <row r="17" spans="1:10" s="28" customFormat="1" x14ac:dyDescent="0.2">
      <c r="A17" s="29"/>
      <c r="B17" s="31" t="s">
        <v>120</v>
      </c>
      <c r="C17" s="9">
        <f t="shared" si="0"/>
        <v>9028</v>
      </c>
      <c r="D17" s="9">
        <f t="shared" si="0"/>
        <v>12214</v>
      </c>
      <c r="E17" s="9">
        <f t="shared" si="0"/>
        <v>9587</v>
      </c>
      <c r="F17" s="9">
        <f t="shared" si="0"/>
        <v>12657</v>
      </c>
      <c r="G17" s="9">
        <v>14805</v>
      </c>
      <c r="H17" s="9">
        <v>12609</v>
      </c>
      <c r="I17" s="9">
        <v>-2196</v>
      </c>
      <c r="J17" s="37">
        <f t="shared" si="1"/>
        <v>-14.832826747720365</v>
      </c>
    </row>
    <row r="18" spans="1:10" s="28" customFormat="1" x14ac:dyDescent="0.2">
      <c r="A18" s="29"/>
      <c r="B18" s="31" t="s">
        <v>121</v>
      </c>
      <c r="C18" s="9">
        <f t="shared" si="0"/>
        <v>14176</v>
      </c>
      <c r="D18" s="9">
        <f t="shared" si="0"/>
        <v>17327</v>
      </c>
      <c r="E18" s="9">
        <f t="shared" si="0"/>
        <v>14247</v>
      </c>
      <c r="F18" s="9">
        <f t="shared" si="0"/>
        <v>17186</v>
      </c>
      <c r="G18" s="9">
        <v>20404</v>
      </c>
      <c r="H18" s="9">
        <v>17117</v>
      </c>
      <c r="I18" s="9">
        <v>-3287</v>
      </c>
      <c r="J18" s="37">
        <f t="shared" si="1"/>
        <v>-16.109586355616546</v>
      </c>
    </row>
    <row r="19" spans="1:10" s="28" customFormat="1" x14ac:dyDescent="0.2">
      <c r="A19" s="29"/>
      <c r="B19" s="31" t="s">
        <v>122</v>
      </c>
      <c r="C19" s="9">
        <f t="shared" si="0"/>
        <v>18814</v>
      </c>
      <c r="D19" s="9">
        <f t="shared" si="0"/>
        <v>22181</v>
      </c>
      <c r="E19" s="9">
        <f t="shared" si="0"/>
        <v>20843</v>
      </c>
      <c r="F19" s="9">
        <f t="shared" si="0"/>
        <v>24411</v>
      </c>
      <c r="G19" s="9">
        <v>29836</v>
      </c>
      <c r="H19" s="9">
        <v>25624</v>
      </c>
      <c r="I19" s="9">
        <v>-4212</v>
      </c>
      <c r="J19" s="37">
        <f t="shared" si="1"/>
        <v>-14.117173883898646</v>
      </c>
    </row>
    <row r="20" spans="1:10" s="28" customFormat="1" x14ac:dyDescent="0.2">
      <c r="A20" s="29"/>
      <c r="B20" s="31" t="s">
        <v>123</v>
      </c>
      <c r="C20" s="9">
        <f t="shared" si="0"/>
        <v>27541</v>
      </c>
      <c r="D20" s="9">
        <f t="shared" si="0"/>
        <v>31071</v>
      </c>
      <c r="E20" s="9">
        <f t="shared" si="0"/>
        <v>30861</v>
      </c>
      <c r="F20" s="9">
        <f t="shared" si="0"/>
        <v>34312</v>
      </c>
      <c r="G20" s="9">
        <v>42016</v>
      </c>
      <c r="H20" s="9">
        <v>37049</v>
      </c>
      <c r="I20" s="9">
        <v>-4967</v>
      </c>
      <c r="J20" s="37">
        <f t="shared" si="1"/>
        <v>-11.821686976389948</v>
      </c>
    </row>
    <row r="21" spans="1:10" s="28" customFormat="1" ht="20.25" customHeight="1" x14ac:dyDescent="0.2">
      <c r="A21" s="29" t="s">
        <v>124</v>
      </c>
      <c r="B21" s="31"/>
      <c r="C21" s="33">
        <f t="shared" si="0"/>
        <v>94022</v>
      </c>
      <c r="D21" s="33">
        <f t="shared" si="0"/>
        <v>105943</v>
      </c>
      <c r="E21" s="33">
        <f t="shared" si="0"/>
        <v>110757</v>
      </c>
      <c r="F21" s="33">
        <f t="shared" si="0"/>
        <v>121146</v>
      </c>
      <c r="G21" s="33">
        <v>154004</v>
      </c>
      <c r="H21" s="33">
        <v>135002</v>
      </c>
      <c r="I21" s="33">
        <v>-19002</v>
      </c>
      <c r="J21" s="36">
        <f t="shared" si="1"/>
        <v>-12.338640554790786</v>
      </c>
    </row>
    <row r="22" spans="1:10" s="28" customFormat="1" x14ac:dyDescent="0.2">
      <c r="A22" s="29"/>
      <c r="B22" s="31" t="s">
        <v>125</v>
      </c>
      <c r="C22" s="9">
        <f t="shared" si="0"/>
        <v>37434</v>
      </c>
      <c r="D22" s="9">
        <f t="shared" si="0"/>
        <v>42467</v>
      </c>
      <c r="E22" s="9">
        <f t="shared" si="0"/>
        <v>43196</v>
      </c>
      <c r="F22" s="9">
        <f t="shared" si="0"/>
        <v>45094</v>
      </c>
      <c r="G22" s="9">
        <v>54956</v>
      </c>
      <c r="H22" s="9">
        <v>47681</v>
      </c>
      <c r="I22" s="9">
        <v>-7275</v>
      </c>
      <c r="J22" s="37">
        <f t="shared" si="1"/>
        <v>-13.237863017686877</v>
      </c>
    </row>
    <row r="23" spans="1:10" s="28" customFormat="1" x14ac:dyDescent="0.2">
      <c r="A23" s="29"/>
      <c r="B23" s="31" t="s">
        <v>126</v>
      </c>
      <c r="C23" s="9">
        <f t="shared" si="0"/>
        <v>28686</v>
      </c>
      <c r="D23" s="9">
        <f t="shared" si="0"/>
        <v>32352</v>
      </c>
      <c r="E23" s="9">
        <f t="shared" si="0"/>
        <v>36060</v>
      </c>
      <c r="F23" s="9">
        <f t="shared" si="0"/>
        <v>40519</v>
      </c>
      <c r="G23" s="9">
        <v>51965</v>
      </c>
      <c r="H23" s="9">
        <v>46145</v>
      </c>
      <c r="I23" s="9">
        <v>-5820</v>
      </c>
      <c r="J23" s="37">
        <f t="shared" si="1"/>
        <v>-11.199846050226114</v>
      </c>
    </row>
    <row r="24" spans="1:10" s="28" customFormat="1" x14ac:dyDescent="0.2">
      <c r="A24" s="29"/>
      <c r="B24" s="31" t="s">
        <v>127</v>
      </c>
      <c r="C24" s="9">
        <f t="shared" si="0"/>
        <v>16448</v>
      </c>
      <c r="D24" s="9">
        <f t="shared" si="0"/>
        <v>18938</v>
      </c>
      <c r="E24" s="9">
        <f t="shared" si="0"/>
        <v>19670</v>
      </c>
      <c r="F24" s="9">
        <f t="shared" si="0"/>
        <v>22029</v>
      </c>
      <c r="G24" s="9">
        <v>29338</v>
      </c>
      <c r="H24" s="9">
        <v>25747</v>
      </c>
      <c r="I24" s="9">
        <v>-3591</v>
      </c>
      <c r="J24" s="37">
        <f t="shared" si="1"/>
        <v>-12.240098166200832</v>
      </c>
    </row>
    <row r="25" spans="1:10" s="28" customFormat="1" x14ac:dyDescent="0.2">
      <c r="A25" s="29"/>
      <c r="B25" s="31" t="s">
        <v>128</v>
      </c>
      <c r="C25" s="9">
        <f t="shared" si="0"/>
        <v>8092</v>
      </c>
      <c r="D25" s="9">
        <f t="shared" si="0"/>
        <v>8488</v>
      </c>
      <c r="E25" s="9">
        <f t="shared" si="0"/>
        <v>8432</v>
      </c>
      <c r="F25" s="9">
        <f t="shared" si="0"/>
        <v>9640</v>
      </c>
      <c r="G25" s="9">
        <v>12892</v>
      </c>
      <c r="H25" s="9">
        <v>11284</v>
      </c>
      <c r="I25" s="9">
        <v>-1608</v>
      </c>
      <c r="J25" s="37">
        <f t="shared" si="1"/>
        <v>-12.47285138070121</v>
      </c>
    </row>
    <row r="26" spans="1:10" s="28" customFormat="1" x14ac:dyDescent="0.2">
      <c r="A26" s="29"/>
      <c r="B26" s="31" t="s">
        <v>129</v>
      </c>
      <c r="C26" s="9">
        <f t="shared" si="0"/>
        <v>2771</v>
      </c>
      <c r="D26" s="9">
        <f t="shared" si="0"/>
        <v>3061</v>
      </c>
      <c r="E26" s="9">
        <f t="shared" si="0"/>
        <v>2780</v>
      </c>
      <c r="F26" s="9">
        <f t="shared" si="0"/>
        <v>3174</v>
      </c>
      <c r="G26" s="9">
        <v>3911</v>
      </c>
      <c r="H26" s="9">
        <v>3334</v>
      </c>
      <c r="I26" s="9">
        <v>-577</v>
      </c>
      <c r="J26" s="37">
        <f t="shared" si="1"/>
        <v>-14.753260035796472</v>
      </c>
    </row>
    <row r="27" spans="1:10" s="28" customFormat="1" x14ac:dyDescent="0.2">
      <c r="A27" s="29"/>
      <c r="B27" s="31" t="s">
        <v>130</v>
      </c>
      <c r="C27" s="9">
        <f t="shared" si="0"/>
        <v>591</v>
      </c>
      <c r="D27" s="9">
        <f t="shared" si="0"/>
        <v>637</v>
      </c>
      <c r="E27" s="9">
        <f t="shared" si="0"/>
        <v>619</v>
      </c>
      <c r="F27" s="9">
        <f t="shared" si="0"/>
        <v>690</v>
      </c>
      <c r="G27" s="9">
        <v>942</v>
      </c>
      <c r="H27" s="9">
        <v>811</v>
      </c>
      <c r="I27" s="9">
        <v>-131</v>
      </c>
      <c r="J27" s="37">
        <f t="shared" si="1"/>
        <v>-13.906581740976645</v>
      </c>
    </row>
    <row r="28" spans="1:10" ht="20.25" customHeight="1" x14ac:dyDescent="0.2">
      <c r="A28" s="29" t="s">
        <v>103</v>
      </c>
      <c r="B28" s="31"/>
      <c r="C28" s="138">
        <v>194451</v>
      </c>
      <c r="D28" s="138">
        <v>237383</v>
      </c>
      <c r="E28" s="138">
        <v>221536</v>
      </c>
      <c r="F28" s="138">
        <v>259489</v>
      </c>
      <c r="G28" s="138">
        <v>321841</v>
      </c>
      <c r="H28" s="138">
        <v>282920</v>
      </c>
      <c r="I28" s="138">
        <v>-38921</v>
      </c>
      <c r="J28" s="36">
        <v>-12.093238586755572</v>
      </c>
    </row>
    <row r="29" spans="1:10" s="28" customFormat="1" x14ac:dyDescent="0.2">
      <c r="A29" s="154" t="s">
        <v>131</v>
      </c>
      <c r="B29" s="154"/>
      <c r="C29" s="154"/>
      <c r="D29" s="154"/>
      <c r="E29" s="154"/>
      <c r="F29" s="154"/>
      <c r="G29" s="154"/>
      <c r="H29" s="154"/>
      <c r="I29" s="154"/>
      <c r="J29" s="154"/>
    </row>
    <row r="30" spans="1:10" s="28" customFormat="1" x14ac:dyDescent="0.2">
      <c r="A30" s="29" t="s">
        <v>111</v>
      </c>
      <c r="B30" s="31"/>
      <c r="C30" s="33">
        <v>3820</v>
      </c>
      <c r="D30" s="33">
        <v>6941</v>
      </c>
      <c r="E30" s="33">
        <v>4632</v>
      </c>
      <c r="F30" s="33">
        <v>7060</v>
      </c>
      <c r="G30" s="33">
        <v>8575</v>
      </c>
      <c r="H30" s="33">
        <v>7978</v>
      </c>
      <c r="I30" s="33">
        <v>-597</v>
      </c>
      <c r="J30" s="36">
        <f>I30/G30*100</f>
        <v>-6.962099125364432</v>
      </c>
    </row>
    <row r="31" spans="1:10" s="28" customFormat="1" ht="20.25" customHeight="1" x14ac:dyDescent="0.2">
      <c r="A31" s="29" t="s">
        <v>112</v>
      </c>
      <c r="B31" s="31"/>
      <c r="C31" s="33">
        <f>SUM(C32:C36)</f>
        <v>7525</v>
      </c>
      <c r="D31" s="33">
        <f>SUM(D32:D36)</f>
        <v>11675</v>
      </c>
      <c r="E31" s="33">
        <f>SUM(E32:E36)</f>
        <v>8904</v>
      </c>
      <c r="F31" s="33">
        <f>SUM(F32:F36)</f>
        <v>12312</v>
      </c>
      <c r="G31" s="33">
        <v>15056</v>
      </c>
      <c r="H31" s="33">
        <v>14249</v>
      </c>
      <c r="I31" s="33">
        <v>-807</v>
      </c>
      <c r="J31" s="36">
        <f>I31/G31*100</f>
        <v>-5.3599893730074388</v>
      </c>
    </row>
    <row r="32" spans="1:10" s="28" customFormat="1" x14ac:dyDescent="0.2">
      <c r="A32" s="29"/>
      <c r="B32" s="31" t="s">
        <v>113</v>
      </c>
      <c r="C32" s="9">
        <v>1827</v>
      </c>
      <c r="D32" s="9">
        <v>3315</v>
      </c>
      <c r="E32" s="9">
        <v>2339</v>
      </c>
      <c r="F32" s="9">
        <v>2792</v>
      </c>
      <c r="G32" s="9">
        <v>3648</v>
      </c>
      <c r="H32" s="9">
        <v>3526</v>
      </c>
      <c r="I32" s="9">
        <v>-122</v>
      </c>
      <c r="J32" s="37">
        <f t="shared" ref="J32:J50" si="2">I32/G32*100</f>
        <v>-3.3442982456140351</v>
      </c>
    </row>
    <row r="33" spans="1:10" s="28" customFormat="1" x14ac:dyDescent="0.2">
      <c r="A33" s="29"/>
      <c r="B33" s="31" t="s">
        <v>114</v>
      </c>
      <c r="C33" s="9">
        <v>1340</v>
      </c>
      <c r="D33" s="9">
        <v>2311</v>
      </c>
      <c r="E33" s="9">
        <v>1713</v>
      </c>
      <c r="F33" s="9">
        <v>2204</v>
      </c>
      <c r="G33" s="9">
        <v>2857</v>
      </c>
      <c r="H33" s="9">
        <v>2762</v>
      </c>
      <c r="I33" s="9">
        <v>-95</v>
      </c>
      <c r="J33" s="37">
        <f t="shared" si="2"/>
        <v>-3.3251662583129158</v>
      </c>
    </row>
    <row r="34" spans="1:10" s="28" customFormat="1" x14ac:dyDescent="0.2">
      <c r="A34" s="29"/>
      <c r="B34" s="31" t="s">
        <v>115</v>
      </c>
      <c r="C34" s="9">
        <v>1380</v>
      </c>
      <c r="D34" s="9">
        <v>1941</v>
      </c>
      <c r="E34" s="9">
        <v>1630</v>
      </c>
      <c r="F34" s="9">
        <v>2235</v>
      </c>
      <c r="G34" s="9">
        <v>2578</v>
      </c>
      <c r="H34" s="9">
        <v>2494</v>
      </c>
      <c r="I34" s="9">
        <v>-84</v>
      </c>
      <c r="J34" s="37">
        <f t="shared" si="2"/>
        <v>-3.2583397982932505</v>
      </c>
    </row>
    <row r="35" spans="1:10" s="28" customFormat="1" x14ac:dyDescent="0.2">
      <c r="A35" s="29"/>
      <c r="B35" s="31" t="s">
        <v>116</v>
      </c>
      <c r="C35" s="9">
        <v>1391</v>
      </c>
      <c r="D35" s="9">
        <v>1887</v>
      </c>
      <c r="E35" s="9">
        <v>1591</v>
      </c>
      <c r="F35" s="9">
        <v>2444</v>
      </c>
      <c r="G35" s="9">
        <v>2781</v>
      </c>
      <c r="H35" s="9">
        <v>2499</v>
      </c>
      <c r="I35" s="9">
        <v>-282</v>
      </c>
      <c r="J35" s="37">
        <f t="shared" si="2"/>
        <v>-10.140237324703344</v>
      </c>
    </row>
    <row r="36" spans="1:10" s="28" customFormat="1" x14ac:dyDescent="0.2">
      <c r="A36" s="29"/>
      <c r="B36" s="31" t="s">
        <v>117</v>
      </c>
      <c r="C36" s="9">
        <v>1587</v>
      </c>
      <c r="D36" s="9">
        <v>2221</v>
      </c>
      <c r="E36" s="9">
        <v>1631</v>
      </c>
      <c r="F36" s="9">
        <v>2637</v>
      </c>
      <c r="G36" s="9">
        <v>3192</v>
      </c>
      <c r="H36" s="9">
        <v>2968</v>
      </c>
      <c r="I36" s="9">
        <v>-224</v>
      </c>
      <c r="J36" s="37">
        <f t="shared" si="2"/>
        <v>-7.0175438596491224</v>
      </c>
    </row>
    <row r="37" spans="1:10" s="28" customFormat="1" ht="20.25" customHeight="1" x14ac:dyDescent="0.2">
      <c r="A37" s="29" t="s">
        <v>118</v>
      </c>
      <c r="B37" s="31"/>
      <c r="C37" s="33">
        <f>SUM(C38:C42)</f>
        <v>30550</v>
      </c>
      <c r="D37" s="33">
        <f>SUM(D38:D42)</f>
        <v>37164</v>
      </c>
      <c r="E37" s="33">
        <f>SUM(E38:E42)</f>
        <v>33038</v>
      </c>
      <c r="F37" s="33">
        <f>SUM(F38:F42)</f>
        <v>40500</v>
      </c>
      <c r="G37" s="33">
        <v>47730</v>
      </c>
      <c r="H37" s="33">
        <v>42094</v>
      </c>
      <c r="I37" s="33">
        <v>-5636</v>
      </c>
      <c r="J37" s="36">
        <f t="shared" si="2"/>
        <v>-11.808087156924366</v>
      </c>
    </row>
    <row r="38" spans="1:10" s="28" customFormat="1" x14ac:dyDescent="0.2">
      <c r="A38" s="29"/>
      <c r="B38" s="31" t="s">
        <v>119</v>
      </c>
      <c r="C38" s="9">
        <v>2547</v>
      </c>
      <c r="D38" s="9">
        <v>3477</v>
      </c>
      <c r="E38" s="9">
        <v>2477</v>
      </c>
      <c r="F38" s="9">
        <v>3653</v>
      </c>
      <c r="G38" s="9">
        <v>4062</v>
      </c>
      <c r="H38" s="9">
        <v>3737</v>
      </c>
      <c r="I38" s="9">
        <v>-325</v>
      </c>
      <c r="J38" s="37">
        <f t="shared" si="2"/>
        <v>-8.0009847365829643</v>
      </c>
    </row>
    <row r="39" spans="1:10" s="28" customFormat="1" x14ac:dyDescent="0.2">
      <c r="A39" s="29"/>
      <c r="B39" s="31" t="s">
        <v>120</v>
      </c>
      <c r="C39" s="9">
        <v>3708</v>
      </c>
      <c r="D39" s="9">
        <v>4946</v>
      </c>
      <c r="E39" s="9">
        <v>3951</v>
      </c>
      <c r="F39" s="9">
        <v>5378</v>
      </c>
      <c r="G39" s="9">
        <v>6150</v>
      </c>
      <c r="H39" s="9">
        <v>5375</v>
      </c>
      <c r="I39" s="9">
        <v>-775</v>
      </c>
      <c r="J39" s="37">
        <f t="shared" si="2"/>
        <v>-12.601626016260163</v>
      </c>
    </row>
    <row r="40" spans="1:10" s="28" customFormat="1" x14ac:dyDescent="0.2">
      <c r="A40" s="29"/>
      <c r="B40" s="31" t="s">
        <v>121</v>
      </c>
      <c r="C40" s="9">
        <v>5701</v>
      </c>
      <c r="D40" s="9">
        <v>7114</v>
      </c>
      <c r="E40" s="9">
        <v>5753</v>
      </c>
      <c r="F40" s="9">
        <v>7184</v>
      </c>
      <c r="G40" s="9">
        <v>8348</v>
      </c>
      <c r="H40" s="9">
        <v>7094</v>
      </c>
      <c r="I40" s="9">
        <v>-1254</v>
      </c>
      <c r="J40" s="37">
        <f t="shared" si="2"/>
        <v>-15.021562050790607</v>
      </c>
    </row>
    <row r="41" spans="1:10" s="28" customFormat="1" x14ac:dyDescent="0.2">
      <c r="A41" s="29"/>
      <c r="B41" s="31" t="s">
        <v>122</v>
      </c>
      <c r="C41" s="9">
        <v>7432</v>
      </c>
      <c r="D41" s="9">
        <v>8906</v>
      </c>
      <c r="E41" s="9">
        <v>8295</v>
      </c>
      <c r="F41" s="9">
        <v>10023</v>
      </c>
      <c r="G41" s="9">
        <v>11920</v>
      </c>
      <c r="H41" s="9">
        <v>10465</v>
      </c>
      <c r="I41" s="9">
        <v>-1455</v>
      </c>
      <c r="J41" s="37">
        <f t="shared" si="2"/>
        <v>-12.206375838926174</v>
      </c>
    </row>
    <row r="42" spans="1:10" s="28" customFormat="1" x14ac:dyDescent="0.2">
      <c r="A42" s="29"/>
      <c r="B42" s="31" t="s">
        <v>123</v>
      </c>
      <c r="C42" s="9">
        <v>11162</v>
      </c>
      <c r="D42" s="9">
        <v>12721</v>
      </c>
      <c r="E42" s="9">
        <v>12562</v>
      </c>
      <c r="F42" s="9">
        <v>14262</v>
      </c>
      <c r="G42" s="9">
        <v>17250</v>
      </c>
      <c r="H42" s="9">
        <v>15423</v>
      </c>
      <c r="I42" s="9">
        <v>-1827</v>
      </c>
      <c r="J42" s="37">
        <f t="shared" si="2"/>
        <v>-10.591304347826087</v>
      </c>
    </row>
    <row r="43" spans="1:10" s="28" customFormat="1" ht="20.25" customHeight="1" x14ac:dyDescent="0.2">
      <c r="A43" s="29" t="s">
        <v>124</v>
      </c>
      <c r="B43" s="31"/>
      <c r="C43" s="33">
        <f>SUM(C44:C49)</f>
        <v>44908</v>
      </c>
      <c r="D43" s="33">
        <f>SUM(D44:D49)</f>
        <v>50898</v>
      </c>
      <c r="E43" s="33">
        <f>SUM(E44:E49)</f>
        <v>53649</v>
      </c>
      <c r="F43" s="33">
        <f>SUM(F44:F49)</f>
        <v>58332</v>
      </c>
      <c r="G43" s="33">
        <v>73743</v>
      </c>
      <c r="H43" s="33">
        <v>64625</v>
      </c>
      <c r="I43" s="33">
        <v>-9118</v>
      </c>
      <c r="J43" s="36">
        <f t="shared" si="2"/>
        <v>-12.364563416188656</v>
      </c>
    </row>
    <row r="44" spans="1:10" s="28" customFormat="1" x14ac:dyDescent="0.2">
      <c r="A44" s="29"/>
      <c r="B44" s="31" t="s">
        <v>125</v>
      </c>
      <c r="C44" s="9">
        <v>16835</v>
      </c>
      <c r="D44" s="9">
        <v>19250</v>
      </c>
      <c r="E44" s="9">
        <v>19432</v>
      </c>
      <c r="F44" s="9">
        <v>20088</v>
      </c>
      <c r="G44" s="9">
        <v>24230</v>
      </c>
      <c r="H44" s="9">
        <v>21072</v>
      </c>
      <c r="I44" s="9">
        <v>-3158</v>
      </c>
      <c r="J44" s="37">
        <f t="shared" si="2"/>
        <v>-13.033429632686753</v>
      </c>
    </row>
    <row r="45" spans="1:10" s="28" customFormat="1" x14ac:dyDescent="0.2">
      <c r="A45" s="29"/>
      <c r="B45" s="31" t="s">
        <v>126</v>
      </c>
      <c r="C45" s="9">
        <v>13931</v>
      </c>
      <c r="D45" s="9">
        <v>15716</v>
      </c>
      <c r="E45" s="9">
        <v>17628</v>
      </c>
      <c r="F45" s="9">
        <v>19762</v>
      </c>
      <c r="G45" s="9">
        <v>24948</v>
      </c>
      <c r="H45" s="9">
        <v>22047</v>
      </c>
      <c r="I45" s="9">
        <v>-2901</v>
      </c>
      <c r="J45" s="37">
        <f t="shared" si="2"/>
        <v>-11.628186628186628</v>
      </c>
    </row>
    <row r="46" spans="1:10" s="28" customFormat="1" x14ac:dyDescent="0.2">
      <c r="A46" s="29"/>
      <c r="B46" s="31" t="s">
        <v>127</v>
      </c>
      <c r="C46" s="9">
        <v>8238</v>
      </c>
      <c r="D46" s="9">
        <v>9633</v>
      </c>
      <c r="E46" s="9">
        <v>10153</v>
      </c>
      <c r="F46" s="9">
        <v>11354</v>
      </c>
      <c r="G46" s="9">
        <v>15022</v>
      </c>
      <c r="H46" s="9">
        <v>13268</v>
      </c>
      <c r="I46" s="9">
        <v>-1754</v>
      </c>
      <c r="J46" s="37">
        <f t="shared" si="2"/>
        <v>-11.676208227932367</v>
      </c>
    </row>
    <row r="47" spans="1:10" s="28" customFormat="1" x14ac:dyDescent="0.2">
      <c r="A47" s="29"/>
      <c r="B47" s="31" t="s">
        <v>128</v>
      </c>
      <c r="C47" s="9">
        <v>4181</v>
      </c>
      <c r="D47" s="9">
        <v>4416</v>
      </c>
      <c r="E47" s="9">
        <v>4596</v>
      </c>
      <c r="F47" s="9">
        <v>5058</v>
      </c>
      <c r="G47" s="9">
        <v>6920</v>
      </c>
      <c r="H47" s="9">
        <v>6014</v>
      </c>
      <c r="I47" s="9">
        <v>-906</v>
      </c>
      <c r="J47" s="37">
        <f t="shared" si="2"/>
        <v>-13.092485549132949</v>
      </c>
    </row>
    <row r="48" spans="1:10" s="28" customFormat="1" x14ac:dyDescent="0.2">
      <c r="A48" s="29"/>
      <c r="B48" s="31" t="s">
        <v>129</v>
      </c>
      <c r="C48" s="9">
        <v>1430</v>
      </c>
      <c r="D48" s="9">
        <v>1561</v>
      </c>
      <c r="E48" s="9">
        <v>1522</v>
      </c>
      <c r="F48" s="9">
        <v>1739</v>
      </c>
      <c r="G48" s="9">
        <v>2140</v>
      </c>
      <c r="H48" s="9">
        <v>1808</v>
      </c>
      <c r="I48" s="9">
        <v>-332</v>
      </c>
      <c r="J48" s="37">
        <f t="shared" si="2"/>
        <v>-15.514018691588785</v>
      </c>
    </row>
    <row r="49" spans="1:10" s="28" customFormat="1" x14ac:dyDescent="0.2">
      <c r="A49" s="29"/>
      <c r="B49" s="31" t="s">
        <v>130</v>
      </c>
      <c r="C49" s="9">
        <v>293</v>
      </c>
      <c r="D49" s="9">
        <v>322</v>
      </c>
      <c r="E49" s="9">
        <v>318</v>
      </c>
      <c r="F49" s="9">
        <v>331</v>
      </c>
      <c r="G49" s="9">
        <v>483</v>
      </c>
      <c r="H49" s="9">
        <v>416</v>
      </c>
      <c r="I49" s="9">
        <v>-67</v>
      </c>
      <c r="J49" s="37">
        <f t="shared" si="2"/>
        <v>-13.871635610766045</v>
      </c>
    </row>
    <row r="50" spans="1:10" s="28" customFormat="1" ht="20.25" customHeight="1" x14ac:dyDescent="0.2">
      <c r="A50" s="29" t="s">
        <v>103</v>
      </c>
      <c r="B50" s="31"/>
      <c r="C50" s="33">
        <f>C30+C31+C37+C43</f>
        <v>86803</v>
      </c>
      <c r="D50" s="33">
        <f>D30+D31+D37+D43</f>
        <v>106678</v>
      </c>
      <c r="E50" s="33">
        <f>E30+E31+E37+E43</f>
        <v>100223</v>
      </c>
      <c r="F50" s="33">
        <f>F30+F31+F37+F43</f>
        <v>118204</v>
      </c>
      <c r="G50" s="33">
        <v>145104</v>
      </c>
      <c r="H50" s="33">
        <v>128946</v>
      </c>
      <c r="I50" s="33">
        <v>-16158</v>
      </c>
      <c r="J50" s="36">
        <f t="shared" si="2"/>
        <v>-11.135461462123718</v>
      </c>
    </row>
    <row r="51" spans="1:10" s="28" customFormat="1" x14ac:dyDescent="0.2">
      <c r="A51" s="154" t="s">
        <v>132</v>
      </c>
      <c r="B51" s="154"/>
      <c r="C51" s="154"/>
      <c r="D51" s="154"/>
      <c r="E51" s="154"/>
      <c r="F51" s="154"/>
      <c r="G51" s="154"/>
      <c r="H51" s="154"/>
      <c r="I51" s="154"/>
      <c r="J51" s="154"/>
    </row>
    <row r="52" spans="1:10" s="28" customFormat="1" x14ac:dyDescent="0.2">
      <c r="A52" s="29" t="s">
        <v>111</v>
      </c>
      <c r="B52" s="31"/>
      <c r="C52" s="33">
        <v>3974</v>
      </c>
      <c r="D52" s="33">
        <v>7037</v>
      </c>
      <c r="E52" s="33">
        <v>4494</v>
      </c>
      <c r="F52" s="33">
        <v>6847</v>
      </c>
      <c r="G52" s="33">
        <v>8492</v>
      </c>
      <c r="H52" s="33">
        <v>7582</v>
      </c>
      <c r="I52" s="33">
        <v>-910</v>
      </c>
      <c r="J52" s="36">
        <f>I52/G52*100</f>
        <v>-10.715967969853981</v>
      </c>
    </row>
    <row r="53" spans="1:10" s="28" customFormat="1" ht="20.25" customHeight="1" x14ac:dyDescent="0.2">
      <c r="A53" s="29" t="s">
        <v>112</v>
      </c>
      <c r="B53" s="31"/>
      <c r="C53" s="33">
        <f>SUM(C54:C58)</f>
        <v>9478</v>
      </c>
      <c r="D53" s="33">
        <f>SUM(D54:D58)</f>
        <v>14564</v>
      </c>
      <c r="E53" s="33">
        <f>SUM(E54:E58)</f>
        <v>11252</v>
      </c>
      <c r="F53" s="33">
        <f>SUM(F54:F58)</f>
        <v>15201</v>
      </c>
      <c r="G53" s="33">
        <v>18795</v>
      </c>
      <c r="H53" s="33">
        <v>17066</v>
      </c>
      <c r="I53" s="33">
        <v>-1729</v>
      </c>
      <c r="J53" s="36">
        <f t="shared" ref="J53:J72" si="3">I53/G53*100</f>
        <v>-9.1992551210428299</v>
      </c>
    </row>
    <row r="54" spans="1:10" s="28" customFormat="1" x14ac:dyDescent="0.2">
      <c r="A54" s="29"/>
      <c r="B54" s="31" t="s">
        <v>113</v>
      </c>
      <c r="C54" s="9">
        <v>2125</v>
      </c>
      <c r="D54" s="9">
        <v>3585</v>
      </c>
      <c r="E54" s="9">
        <v>2508</v>
      </c>
      <c r="F54" s="9">
        <v>3129</v>
      </c>
      <c r="G54" s="9">
        <v>3938</v>
      </c>
      <c r="H54" s="9">
        <v>3724</v>
      </c>
      <c r="I54" s="9">
        <v>-214</v>
      </c>
      <c r="J54" s="37">
        <f t="shared" si="3"/>
        <v>-5.4342305738953778</v>
      </c>
    </row>
    <row r="55" spans="1:10" s="28" customFormat="1" x14ac:dyDescent="0.2">
      <c r="A55" s="29"/>
      <c r="B55" s="31" t="s">
        <v>114</v>
      </c>
      <c r="C55" s="9">
        <v>1797</v>
      </c>
      <c r="D55" s="9">
        <v>2891</v>
      </c>
      <c r="E55" s="9">
        <v>2344</v>
      </c>
      <c r="F55" s="9">
        <v>2817</v>
      </c>
      <c r="G55" s="9">
        <v>3717</v>
      </c>
      <c r="H55" s="9">
        <v>3502</v>
      </c>
      <c r="I55" s="9">
        <v>-215</v>
      </c>
      <c r="J55" s="37">
        <f t="shared" si="3"/>
        <v>-5.7842345977939198</v>
      </c>
    </row>
    <row r="56" spans="1:10" s="28" customFormat="1" x14ac:dyDescent="0.2">
      <c r="A56" s="29"/>
      <c r="B56" s="31" t="s">
        <v>115</v>
      </c>
      <c r="C56" s="9">
        <v>1740</v>
      </c>
      <c r="D56" s="9">
        <v>2528</v>
      </c>
      <c r="E56" s="9">
        <v>2110</v>
      </c>
      <c r="F56" s="9">
        <v>2811</v>
      </c>
      <c r="G56" s="9">
        <v>3380</v>
      </c>
      <c r="H56" s="9">
        <v>3005</v>
      </c>
      <c r="I56" s="9">
        <v>-375</v>
      </c>
      <c r="J56" s="37">
        <f t="shared" si="3"/>
        <v>-11.094674556213018</v>
      </c>
    </row>
    <row r="57" spans="1:10" s="28" customFormat="1" x14ac:dyDescent="0.2">
      <c r="A57" s="29"/>
      <c r="B57" s="31" t="s">
        <v>116</v>
      </c>
      <c r="C57" s="9">
        <v>1725</v>
      </c>
      <c r="D57" s="9">
        <v>2453</v>
      </c>
      <c r="E57" s="9">
        <v>1957</v>
      </c>
      <c r="F57" s="9">
        <v>2985</v>
      </c>
      <c r="G57" s="9">
        <v>3558</v>
      </c>
      <c r="H57" s="9">
        <v>3109</v>
      </c>
      <c r="I57" s="9">
        <v>-449</v>
      </c>
      <c r="J57" s="37">
        <f t="shared" si="3"/>
        <v>-12.619449128724003</v>
      </c>
    </row>
    <row r="58" spans="1:10" s="28" customFormat="1" x14ac:dyDescent="0.2">
      <c r="A58" s="29"/>
      <c r="B58" s="31" t="s">
        <v>117</v>
      </c>
      <c r="C58" s="9">
        <v>2091</v>
      </c>
      <c r="D58" s="9">
        <v>3107</v>
      </c>
      <c r="E58" s="9">
        <v>2333</v>
      </c>
      <c r="F58" s="9">
        <v>3459</v>
      </c>
      <c r="G58" s="9">
        <v>4202</v>
      </c>
      <c r="H58" s="9">
        <v>3726</v>
      </c>
      <c r="I58" s="9">
        <v>-476</v>
      </c>
      <c r="J58" s="37">
        <f t="shared" si="3"/>
        <v>-11.327939076630177</v>
      </c>
    </row>
    <row r="59" spans="1:10" s="28" customFormat="1" ht="20.25" customHeight="1" x14ac:dyDescent="0.2">
      <c r="A59" s="29" t="s">
        <v>118</v>
      </c>
      <c r="B59" s="31"/>
      <c r="C59" s="33">
        <f>SUM(C60:C64)</f>
        <v>45082</v>
      </c>
      <c r="D59" s="33">
        <f>SUM(D60:D64)</f>
        <v>54059</v>
      </c>
      <c r="E59" s="33">
        <f>SUM(E60:E64)</f>
        <v>48459</v>
      </c>
      <c r="F59" s="33">
        <f>SUM(F60:F64)</f>
        <v>56423</v>
      </c>
      <c r="G59" s="33">
        <v>69189</v>
      </c>
      <c r="H59" s="33">
        <v>58949</v>
      </c>
      <c r="I59" s="33">
        <v>-10240</v>
      </c>
      <c r="J59" s="36">
        <f t="shared" si="3"/>
        <v>-14.800040468860656</v>
      </c>
    </row>
    <row r="60" spans="1:10" s="28" customFormat="1" x14ac:dyDescent="0.2">
      <c r="A60" s="29"/>
      <c r="B60" s="31" t="s">
        <v>119</v>
      </c>
      <c r="C60" s="9">
        <v>3526</v>
      </c>
      <c r="D60" s="9">
        <v>4953</v>
      </c>
      <c r="E60" s="9">
        <v>3482</v>
      </c>
      <c r="F60" s="9">
        <v>4704</v>
      </c>
      <c r="G60" s="9">
        <v>5796</v>
      </c>
      <c r="H60" s="9">
        <v>4907</v>
      </c>
      <c r="I60" s="9">
        <v>-889</v>
      </c>
      <c r="J60" s="37">
        <f t="shared" si="3"/>
        <v>-15.338164251207727</v>
      </c>
    </row>
    <row r="61" spans="1:10" s="28" customFormat="1" x14ac:dyDescent="0.2">
      <c r="A61" s="29"/>
      <c r="B61" s="31" t="s">
        <v>120</v>
      </c>
      <c r="C61" s="9">
        <v>5320</v>
      </c>
      <c r="D61" s="9">
        <v>7268</v>
      </c>
      <c r="E61" s="9">
        <v>5636</v>
      </c>
      <c r="F61" s="9">
        <v>7279</v>
      </c>
      <c r="G61" s="9">
        <v>8655</v>
      </c>
      <c r="H61" s="9">
        <v>7234</v>
      </c>
      <c r="I61" s="9">
        <v>-1421</v>
      </c>
      <c r="J61" s="37">
        <f t="shared" si="3"/>
        <v>-16.418255343731946</v>
      </c>
    </row>
    <row r="62" spans="1:10" s="28" customFormat="1" x14ac:dyDescent="0.2">
      <c r="A62" s="29"/>
      <c r="B62" s="31" t="s">
        <v>121</v>
      </c>
      <c r="C62" s="9">
        <v>8475</v>
      </c>
      <c r="D62" s="9">
        <v>10213</v>
      </c>
      <c r="E62" s="9">
        <v>8494</v>
      </c>
      <c r="F62" s="9">
        <v>10002</v>
      </c>
      <c r="G62" s="9">
        <v>12056</v>
      </c>
      <c r="H62" s="9">
        <v>10023</v>
      </c>
      <c r="I62" s="9">
        <v>-2033</v>
      </c>
      <c r="J62" s="37">
        <f t="shared" si="3"/>
        <v>-16.862972793629726</v>
      </c>
    </row>
    <row r="63" spans="1:10" s="28" customFormat="1" x14ac:dyDescent="0.2">
      <c r="A63" s="29"/>
      <c r="B63" s="31" t="s">
        <v>122</v>
      </c>
      <c r="C63" s="9">
        <v>11382</v>
      </c>
      <c r="D63" s="9">
        <v>13275</v>
      </c>
      <c r="E63" s="9">
        <v>12548</v>
      </c>
      <c r="F63" s="9">
        <v>14388</v>
      </c>
      <c r="G63" s="9">
        <v>17916</v>
      </c>
      <c r="H63" s="9">
        <v>15159</v>
      </c>
      <c r="I63" s="9">
        <v>-2757</v>
      </c>
      <c r="J63" s="37">
        <f t="shared" si="3"/>
        <v>-15.388479571332885</v>
      </c>
    </row>
    <row r="64" spans="1:10" s="28" customFormat="1" x14ac:dyDescent="0.2">
      <c r="A64" s="29"/>
      <c r="B64" s="31" t="s">
        <v>123</v>
      </c>
      <c r="C64" s="9">
        <v>16379</v>
      </c>
      <c r="D64" s="9">
        <v>18350</v>
      </c>
      <c r="E64" s="9">
        <v>18299</v>
      </c>
      <c r="F64" s="9">
        <v>20050</v>
      </c>
      <c r="G64" s="9">
        <v>24766</v>
      </c>
      <c r="H64" s="9">
        <v>21626</v>
      </c>
      <c r="I64" s="9">
        <v>-3140</v>
      </c>
      <c r="J64" s="37">
        <f t="shared" si="3"/>
        <v>-12.678672373415164</v>
      </c>
    </row>
    <row r="65" spans="1:10" s="28" customFormat="1" ht="20.25" customHeight="1" x14ac:dyDescent="0.2">
      <c r="A65" s="29" t="s">
        <v>124</v>
      </c>
      <c r="B65" s="31"/>
      <c r="C65" s="33">
        <f>SUM(C66:C71)</f>
        <v>49114</v>
      </c>
      <c r="D65" s="33">
        <f>SUM(D66:D71)</f>
        <v>55045</v>
      </c>
      <c r="E65" s="33">
        <f>SUM(E66:E71)</f>
        <v>57108</v>
      </c>
      <c r="F65" s="33">
        <f>SUM(F66:F71)</f>
        <v>62814</v>
      </c>
      <c r="G65" s="33">
        <v>80261</v>
      </c>
      <c r="H65" s="33">
        <v>70377</v>
      </c>
      <c r="I65" s="33">
        <v>-9884</v>
      </c>
      <c r="J65" s="36">
        <f t="shared" si="3"/>
        <v>-12.314822890320331</v>
      </c>
    </row>
    <row r="66" spans="1:10" s="28" customFormat="1" x14ac:dyDescent="0.2">
      <c r="A66" s="29"/>
      <c r="B66" s="31" t="s">
        <v>125</v>
      </c>
      <c r="C66" s="9">
        <v>20599</v>
      </c>
      <c r="D66" s="9">
        <v>23217</v>
      </c>
      <c r="E66" s="9">
        <v>23764</v>
      </c>
      <c r="F66" s="9">
        <v>25006</v>
      </c>
      <c r="G66" s="9">
        <v>30726</v>
      </c>
      <c r="H66" s="9">
        <v>26609</v>
      </c>
      <c r="I66" s="9">
        <v>-4117</v>
      </c>
      <c r="J66" s="37">
        <f t="shared" si="3"/>
        <v>-13.399075701360411</v>
      </c>
    </row>
    <row r="67" spans="1:10" s="28" customFormat="1" x14ac:dyDescent="0.2">
      <c r="A67" s="29"/>
      <c r="B67" s="31" t="s">
        <v>126</v>
      </c>
      <c r="C67" s="9">
        <v>14755</v>
      </c>
      <c r="D67" s="9">
        <v>16636</v>
      </c>
      <c r="E67" s="9">
        <v>18432</v>
      </c>
      <c r="F67" s="9">
        <v>20757</v>
      </c>
      <c r="G67" s="9">
        <v>27017</v>
      </c>
      <c r="H67" s="9">
        <v>24098</v>
      </c>
      <c r="I67" s="9">
        <v>-2919</v>
      </c>
      <c r="J67" s="37">
        <f t="shared" si="3"/>
        <v>-10.804308398415813</v>
      </c>
    </row>
    <row r="68" spans="1:10" s="28" customFormat="1" x14ac:dyDescent="0.2">
      <c r="A68" s="29"/>
      <c r="B68" s="31" t="s">
        <v>127</v>
      </c>
      <c r="C68" s="9">
        <v>8210</v>
      </c>
      <c r="D68" s="9">
        <v>9305</v>
      </c>
      <c r="E68" s="9">
        <v>9517</v>
      </c>
      <c r="F68" s="9">
        <v>10675</v>
      </c>
      <c r="G68" s="9">
        <v>14316</v>
      </c>
      <c r="H68" s="9">
        <v>12479</v>
      </c>
      <c r="I68" s="9">
        <v>-1837</v>
      </c>
      <c r="J68" s="37">
        <f t="shared" si="3"/>
        <v>-12.831796591226599</v>
      </c>
    </row>
    <row r="69" spans="1:10" x14ac:dyDescent="0.2">
      <c r="A69" s="29"/>
      <c r="B69" s="31" t="s">
        <v>128</v>
      </c>
      <c r="C69" s="9">
        <v>3911</v>
      </c>
      <c r="D69" s="9">
        <v>4072</v>
      </c>
      <c r="E69" s="9">
        <v>3836</v>
      </c>
      <c r="F69" s="9">
        <v>4582</v>
      </c>
      <c r="G69" s="9">
        <v>5972</v>
      </c>
      <c r="H69" s="9">
        <v>5270</v>
      </c>
      <c r="I69" s="9">
        <v>-702</v>
      </c>
      <c r="J69" s="37">
        <f t="shared" si="3"/>
        <v>-11.754855994641661</v>
      </c>
    </row>
    <row r="70" spans="1:10" x14ac:dyDescent="0.2">
      <c r="A70" s="29"/>
      <c r="B70" s="31" t="s">
        <v>129</v>
      </c>
      <c r="C70" s="9">
        <v>1341</v>
      </c>
      <c r="D70" s="9">
        <v>1500</v>
      </c>
      <c r="E70" s="9">
        <v>1258</v>
      </c>
      <c r="F70" s="9">
        <v>1435</v>
      </c>
      <c r="G70" s="9">
        <v>1771</v>
      </c>
      <c r="H70" s="9">
        <v>1526</v>
      </c>
      <c r="I70" s="9">
        <v>-245</v>
      </c>
      <c r="J70" s="37">
        <f t="shared" si="3"/>
        <v>-13.83399209486166</v>
      </c>
    </row>
    <row r="71" spans="1:10" x14ac:dyDescent="0.2">
      <c r="A71" s="29"/>
      <c r="B71" s="31" t="s">
        <v>130</v>
      </c>
      <c r="C71" s="9">
        <v>298</v>
      </c>
      <c r="D71" s="9">
        <v>315</v>
      </c>
      <c r="E71" s="9">
        <v>301</v>
      </c>
      <c r="F71" s="9">
        <v>359</v>
      </c>
      <c r="G71" s="9">
        <v>459</v>
      </c>
      <c r="H71" s="9">
        <v>395</v>
      </c>
      <c r="I71" s="9">
        <v>-64</v>
      </c>
      <c r="J71" s="37">
        <f t="shared" si="3"/>
        <v>-13.943355119825709</v>
      </c>
    </row>
    <row r="72" spans="1:10" ht="20.25" customHeight="1" x14ac:dyDescent="0.2">
      <c r="A72" s="110" t="s">
        <v>103</v>
      </c>
      <c r="B72" s="111"/>
      <c r="C72" s="112">
        <f>C52+C53+C59+C65</f>
        <v>107648</v>
      </c>
      <c r="D72" s="112">
        <f>D52+D53+D59+D65</f>
        <v>130705</v>
      </c>
      <c r="E72" s="112">
        <f>E52+E53+E59+E65</f>
        <v>121313</v>
      </c>
      <c r="F72" s="112">
        <f>F52+F53+F59+F65</f>
        <v>141285</v>
      </c>
      <c r="G72" s="112">
        <v>176737</v>
      </c>
      <c r="H72" s="112">
        <v>153974</v>
      </c>
      <c r="I72" s="112">
        <v>-22763</v>
      </c>
      <c r="J72" s="113">
        <f t="shared" si="3"/>
        <v>-12.879589446465653</v>
      </c>
    </row>
    <row r="73" spans="1:10" ht="10.5" customHeight="1" x14ac:dyDescent="0.2">
      <c r="A73" s="11" t="str">
        <f>"1."</f>
        <v>1.</v>
      </c>
      <c r="B73" s="5" t="s">
        <v>133</v>
      </c>
      <c r="C73" s="23"/>
      <c r="D73" s="23"/>
      <c r="E73" s="23"/>
      <c r="F73" s="23"/>
      <c r="G73" s="23"/>
      <c r="H73" s="23"/>
      <c r="I73" s="23"/>
      <c r="J73" s="23"/>
    </row>
    <row r="74" spans="1:10" ht="10.5" customHeight="1" x14ac:dyDescent="0.2">
      <c r="A74" s="25" t="s">
        <v>134</v>
      </c>
    </row>
    <row r="75" spans="1:10" x14ac:dyDescent="0.2">
      <c r="A75" s="25" t="s">
        <v>49</v>
      </c>
    </row>
  </sheetData>
  <mergeCells count="6">
    <mergeCell ref="A51:J51"/>
    <mergeCell ref="A29:J29"/>
    <mergeCell ref="A7:J7"/>
    <mergeCell ref="A5:B6"/>
    <mergeCell ref="I5:J5"/>
    <mergeCell ref="C5:H5"/>
  </mergeCell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  <ignoredErrors>
    <ignoredError sqref="I51:J51 I29:J29 A8:F27 A51:F51 A45:F50 A44 C44:F44 A29:F29 A30:F43 A52:F7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70"/>
  <sheetViews>
    <sheetView zoomScaleNormal="100" workbookViewId="0">
      <pane xSplit="2" ySplit="6" topLeftCell="C7" activePane="bottomRight" state="frozen"/>
      <selection pane="topRight" activeCell="B31" sqref="B31"/>
      <selection pane="bottomLeft" activeCell="B31" sqref="B31"/>
      <selection pane="bottomRight"/>
    </sheetView>
  </sheetViews>
  <sheetFormatPr defaultRowHeight="11.25" x14ac:dyDescent="0.2"/>
  <cols>
    <col min="1" max="1" width="3.33203125" customWidth="1"/>
    <col min="2" max="2" width="27.6640625" customWidth="1"/>
    <col min="3" max="3" width="11.6640625" customWidth="1"/>
    <col min="4" max="4" width="12.33203125" customWidth="1"/>
    <col min="5" max="8" width="11.6640625" customWidth="1"/>
    <col min="9" max="9" width="11.1640625" customWidth="1"/>
    <col min="10" max="10" width="10.33203125" customWidth="1"/>
    <col min="12" max="12" width="9.33203125" style="92"/>
    <col min="13" max="13" width="9.33203125" style="121"/>
  </cols>
  <sheetData>
    <row r="1" spans="1:14" ht="12" customHeight="1" x14ac:dyDescent="0.2">
      <c r="A1" s="1" t="s">
        <v>135</v>
      </c>
      <c r="C1" s="2"/>
      <c r="D1" s="2"/>
      <c r="I1" s="2"/>
    </row>
    <row r="2" spans="1:14" ht="12.75" x14ac:dyDescent="0.2">
      <c r="B2" s="1"/>
      <c r="C2" s="2"/>
      <c r="D2" s="2"/>
      <c r="I2" s="2"/>
    </row>
    <row r="3" spans="1:14" ht="15" customHeight="1" x14ac:dyDescent="0.25">
      <c r="A3" s="34" t="s">
        <v>136</v>
      </c>
      <c r="B3" s="34"/>
      <c r="C3" s="34"/>
      <c r="D3" s="34"/>
      <c r="E3" s="34"/>
      <c r="F3" s="34"/>
      <c r="G3" s="34"/>
      <c r="H3" s="34"/>
    </row>
    <row r="5" spans="1:14" ht="15" customHeight="1" x14ac:dyDescent="0.2">
      <c r="A5" s="148" t="s">
        <v>137</v>
      </c>
      <c r="B5" s="149"/>
      <c r="C5" s="145" t="s">
        <v>53</v>
      </c>
      <c r="D5" s="146"/>
      <c r="E5" s="146"/>
      <c r="F5" s="146"/>
      <c r="G5" s="146"/>
      <c r="H5" s="147"/>
      <c r="I5" s="145" t="s">
        <v>54</v>
      </c>
      <c r="J5" s="146"/>
    </row>
    <row r="6" spans="1:14" s="4" customFormat="1" ht="39.75" customHeight="1" x14ac:dyDescent="0.2">
      <c r="A6" s="150"/>
      <c r="B6" s="151"/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10" t="s">
        <v>55</v>
      </c>
      <c r="J6" s="35" t="s">
        <v>56</v>
      </c>
      <c r="L6" s="96"/>
      <c r="M6" s="122"/>
    </row>
    <row r="7" spans="1:14" s="28" customFormat="1" x14ac:dyDescent="0.2">
      <c r="A7" s="29" t="s">
        <v>138</v>
      </c>
      <c r="B7" s="31"/>
      <c r="C7" s="50">
        <v>59084</v>
      </c>
      <c r="D7" s="50">
        <v>111095</v>
      </c>
      <c r="E7" s="50">
        <v>88803</v>
      </c>
      <c r="F7" s="50">
        <v>103525</v>
      </c>
      <c r="G7" s="50">
        <v>122989</v>
      </c>
      <c r="H7" s="50">
        <v>107420</v>
      </c>
      <c r="I7" s="50">
        <v>-15569</v>
      </c>
      <c r="J7" s="50">
        <v>-12.658855670019269</v>
      </c>
      <c r="L7" s="93"/>
      <c r="M7" s="123"/>
      <c r="N7" s="99"/>
    </row>
    <row r="8" spans="1:14" s="28" customFormat="1" ht="12.2" customHeight="1" x14ac:dyDescent="0.2">
      <c r="A8" s="29"/>
      <c r="B8" s="31" t="s">
        <v>139</v>
      </c>
      <c r="C8" s="49">
        <v>59084</v>
      </c>
      <c r="D8" s="49">
        <v>111095</v>
      </c>
      <c r="E8" s="49">
        <v>88803</v>
      </c>
      <c r="F8" s="49">
        <v>103525</v>
      </c>
      <c r="G8" s="49">
        <v>122989</v>
      </c>
      <c r="H8" s="49">
        <v>107420</v>
      </c>
      <c r="I8" s="49">
        <v>-15569</v>
      </c>
      <c r="J8" s="49">
        <v>-12.658855670019269</v>
      </c>
      <c r="L8" s="93"/>
      <c r="M8" s="123"/>
      <c r="N8" s="99"/>
    </row>
    <row r="9" spans="1:14" s="28" customFormat="1" ht="20.25" customHeight="1" x14ac:dyDescent="0.2">
      <c r="A9" s="29" t="s">
        <v>140</v>
      </c>
      <c r="B9" s="31"/>
      <c r="C9" s="50">
        <v>179430</v>
      </c>
      <c r="D9" s="50">
        <v>217243</v>
      </c>
      <c r="E9" s="50">
        <v>193220</v>
      </c>
      <c r="F9" s="50">
        <v>211352</v>
      </c>
      <c r="G9" s="50">
        <v>238975</v>
      </c>
      <c r="H9" s="50">
        <v>183189</v>
      </c>
      <c r="I9" s="50">
        <v>-55786</v>
      </c>
      <c r="J9" s="50">
        <v>-23.343864420964536</v>
      </c>
      <c r="L9" s="93"/>
      <c r="M9" s="123"/>
      <c r="N9" s="101"/>
    </row>
    <row r="10" spans="1:14" s="28" customFormat="1" ht="12.2" customHeight="1" x14ac:dyDescent="0.2">
      <c r="A10" s="29"/>
      <c r="B10" s="31" t="s">
        <v>141</v>
      </c>
      <c r="C10" s="49">
        <v>179430</v>
      </c>
      <c r="D10" s="49">
        <v>217243</v>
      </c>
      <c r="E10" s="49">
        <v>193220</v>
      </c>
      <c r="F10" s="49">
        <v>211352</v>
      </c>
      <c r="G10" s="49">
        <v>238975</v>
      </c>
      <c r="H10" s="49">
        <v>183189</v>
      </c>
      <c r="I10" s="49">
        <v>-55786</v>
      </c>
      <c r="J10" s="49">
        <v>-23.343864420964536</v>
      </c>
      <c r="L10" s="93"/>
      <c r="M10" s="123"/>
      <c r="N10" s="102"/>
    </row>
    <row r="11" spans="1:14" s="28" customFormat="1" ht="20.25" customHeight="1" x14ac:dyDescent="0.2">
      <c r="A11" s="29" t="s">
        <v>142</v>
      </c>
      <c r="B11" s="31"/>
      <c r="C11" s="50">
        <v>0</v>
      </c>
      <c r="D11" s="50">
        <v>0</v>
      </c>
      <c r="E11" s="50">
        <v>264</v>
      </c>
      <c r="F11" s="50">
        <v>0</v>
      </c>
      <c r="G11" s="50">
        <v>0</v>
      </c>
      <c r="H11" s="50">
        <v>0</v>
      </c>
      <c r="I11" s="49">
        <v>0</v>
      </c>
      <c r="J11" s="49" t="s">
        <v>40</v>
      </c>
      <c r="L11" s="93"/>
      <c r="M11" s="123"/>
      <c r="N11" s="102"/>
    </row>
    <row r="12" spans="1:14" s="28" customFormat="1" ht="12.2" customHeight="1" x14ac:dyDescent="0.2">
      <c r="A12" s="29"/>
      <c r="B12" s="31" t="s">
        <v>143</v>
      </c>
      <c r="C12" s="49">
        <v>0</v>
      </c>
      <c r="D12" s="49">
        <v>0</v>
      </c>
      <c r="E12" s="49">
        <v>264</v>
      </c>
      <c r="F12" s="49">
        <v>0</v>
      </c>
      <c r="G12" s="49">
        <v>0</v>
      </c>
      <c r="H12" s="49">
        <v>0</v>
      </c>
      <c r="I12" s="49">
        <v>0</v>
      </c>
      <c r="J12" s="49" t="s">
        <v>40</v>
      </c>
      <c r="L12" s="93"/>
      <c r="M12" s="123"/>
      <c r="N12" s="102"/>
    </row>
    <row r="13" spans="1:14" s="28" customFormat="1" ht="20.25" customHeight="1" x14ac:dyDescent="0.2">
      <c r="A13" s="29" t="s">
        <v>144</v>
      </c>
      <c r="B13" s="31"/>
      <c r="C13" s="50">
        <v>147518</v>
      </c>
      <c r="D13" s="50">
        <v>164435</v>
      </c>
      <c r="E13" s="50">
        <v>153735</v>
      </c>
      <c r="F13" s="50">
        <v>152509</v>
      </c>
      <c r="G13" s="50">
        <v>227358</v>
      </c>
      <c r="H13" s="50">
        <v>183243</v>
      </c>
      <c r="I13" s="50">
        <v>-44115</v>
      </c>
      <c r="J13" s="50">
        <v>-19.403319874383133</v>
      </c>
      <c r="L13" s="93"/>
      <c r="M13" s="123"/>
      <c r="N13" s="101"/>
    </row>
    <row r="14" spans="1:14" s="28" customFormat="1" ht="12.2" customHeight="1" x14ac:dyDescent="0.2">
      <c r="A14" s="29"/>
      <c r="B14" s="31" t="s">
        <v>145</v>
      </c>
      <c r="C14" s="49">
        <v>147518</v>
      </c>
      <c r="D14" s="49">
        <v>164435</v>
      </c>
      <c r="E14" s="49">
        <v>153735</v>
      </c>
      <c r="F14" s="49">
        <v>152509</v>
      </c>
      <c r="G14" s="49">
        <v>227358</v>
      </c>
      <c r="H14" s="49">
        <v>183243</v>
      </c>
      <c r="I14" s="49">
        <v>-44115</v>
      </c>
      <c r="J14" s="49">
        <v>-19.403319874383133</v>
      </c>
      <c r="L14" s="93"/>
      <c r="M14" s="123"/>
      <c r="N14" s="99"/>
    </row>
    <row r="15" spans="1:14" s="28" customFormat="1" ht="20.25" customHeight="1" x14ac:dyDescent="0.2">
      <c r="A15" s="29" t="s">
        <v>146</v>
      </c>
      <c r="B15" s="31"/>
      <c r="C15" s="50">
        <v>0</v>
      </c>
      <c r="D15" s="50">
        <v>28270</v>
      </c>
      <c r="E15" s="50">
        <v>30049</v>
      </c>
      <c r="F15" s="50">
        <v>7129</v>
      </c>
      <c r="G15" s="50">
        <v>22143</v>
      </c>
      <c r="H15" s="50">
        <v>9522</v>
      </c>
      <c r="I15" s="50">
        <v>-12621</v>
      </c>
      <c r="J15" s="50">
        <v>-56.997696789052974</v>
      </c>
      <c r="L15" s="93"/>
      <c r="M15" s="123"/>
      <c r="N15" s="99"/>
    </row>
    <row r="16" spans="1:14" s="28" customFormat="1" ht="12.2" customHeight="1" x14ac:dyDescent="0.2">
      <c r="A16" s="29"/>
      <c r="B16" s="31" t="s">
        <v>147</v>
      </c>
      <c r="C16" s="49">
        <v>0</v>
      </c>
      <c r="D16" s="49">
        <v>28270</v>
      </c>
      <c r="E16" s="49">
        <v>30049</v>
      </c>
      <c r="F16" s="49">
        <v>7129</v>
      </c>
      <c r="G16" s="49">
        <v>22143</v>
      </c>
      <c r="H16" s="49">
        <v>9522</v>
      </c>
      <c r="I16" s="49">
        <v>-12621</v>
      </c>
      <c r="J16" s="49">
        <v>-56.997696789052974</v>
      </c>
      <c r="L16" s="93"/>
      <c r="M16" s="123"/>
      <c r="N16" s="99"/>
    </row>
    <row r="17" spans="1:14" s="28" customFormat="1" ht="20.25" customHeight="1" x14ac:dyDescent="0.2">
      <c r="A17" s="29" t="s">
        <v>148</v>
      </c>
      <c r="B17" s="31"/>
      <c r="C17" s="50">
        <v>96002</v>
      </c>
      <c r="D17" s="50">
        <v>80061</v>
      </c>
      <c r="E17" s="50">
        <v>88262</v>
      </c>
      <c r="F17" s="50">
        <v>101781</v>
      </c>
      <c r="G17" s="50">
        <v>116779</v>
      </c>
      <c r="H17" s="50">
        <v>105943</v>
      </c>
      <c r="I17" s="50">
        <v>-10836</v>
      </c>
      <c r="J17" s="50">
        <v>-9.2790655854220354</v>
      </c>
      <c r="L17" s="93"/>
      <c r="M17" s="123"/>
      <c r="N17" s="99"/>
    </row>
    <row r="18" spans="1:14" s="28" customFormat="1" ht="12.2" customHeight="1" x14ac:dyDescent="0.2">
      <c r="A18" s="29"/>
      <c r="B18" s="31" t="s">
        <v>149</v>
      </c>
      <c r="C18" s="49">
        <v>96002</v>
      </c>
      <c r="D18" s="49">
        <v>80061</v>
      </c>
      <c r="E18" s="49">
        <v>88262</v>
      </c>
      <c r="F18" s="49">
        <v>101781</v>
      </c>
      <c r="G18" s="49">
        <v>116779</v>
      </c>
      <c r="H18" s="49">
        <v>105943</v>
      </c>
      <c r="I18" s="49">
        <v>-10836</v>
      </c>
      <c r="J18" s="49">
        <v>-9.2790655854220354</v>
      </c>
      <c r="L18" s="93"/>
      <c r="M18" s="123"/>
      <c r="N18" s="99"/>
    </row>
    <row r="19" spans="1:14" s="28" customFormat="1" ht="20.25" customHeight="1" x14ac:dyDescent="0.2">
      <c r="A19" s="29" t="s">
        <v>150</v>
      </c>
      <c r="B19" s="31"/>
      <c r="C19" s="50">
        <v>0</v>
      </c>
      <c r="D19" s="50">
        <v>133</v>
      </c>
      <c r="E19" s="50">
        <v>1182</v>
      </c>
      <c r="F19" s="50">
        <v>91</v>
      </c>
      <c r="G19" s="50">
        <v>781</v>
      </c>
      <c r="H19" s="50">
        <v>3623</v>
      </c>
      <c r="I19" s="50">
        <v>2842</v>
      </c>
      <c r="J19" s="50">
        <v>363.89244558258645</v>
      </c>
      <c r="L19" s="93"/>
      <c r="M19" s="123"/>
      <c r="N19" s="99"/>
    </row>
    <row r="20" spans="1:14" s="28" customFormat="1" ht="12.2" customHeight="1" x14ac:dyDescent="0.2">
      <c r="A20" s="29"/>
      <c r="B20" s="31" t="s">
        <v>151</v>
      </c>
      <c r="C20" s="49">
        <v>0</v>
      </c>
      <c r="D20" s="49">
        <v>133</v>
      </c>
      <c r="E20" s="49">
        <v>1182</v>
      </c>
      <c r="F20" s="49">
        <v>91</v>
      </c>
      <c r="G20" s="49">
        <v>781</v>
      </c>
      <c r="H20" s="49">
        <v>3623</v>
      </c>
      <c r="I20" s="49">
        <v>2842</v>
      </c>
      <c r="J20" s="49">
        <v>363.89244558258645</v>
      </c>
      <c r="L20" s="93"/>
      <c r="M20" s="123"/>
      <c r="N20" s="99"/>
    </row>
    <row r="21" spans="1:14" s="28" customFormat="1" ht="20.25" customHeight="1" x14ac:dyDescent="0.2">
      <c r="A21" s="29" t="s">
        <v>152</v>
      </c>
      <c r="B21" s="31"/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49">
        <v>0</v>
      </c>
      <c r="J21" s="49" t="s">
        <v>40</v>
      </c>
      <c r="L21" s="93"/>
      <c r="M21" s="123"/>
      <c r="N21" s="99"/>
    </row>
    <row r="22" spans="1:14" s="28" customFormat="1" ht="20.25" customHeight="1" x14ac:dyDescent="0.2">
      <c r="A22" s="29" t="s">
        <v>153</v>
      </c>
      <c r="B22" s="31"/>
      <c r="C22" s="50">
        <v>139331</v>
      </c>
      <c r="D22" s="50">
        <v>161335</v>
      </c>
      <c r="E22" s="50">
        <v>163871</v>
      </c>
      <c r="F22" s="50">
        <v>162223</v>
      </c>
      <c r="G22" s="50">
        <v>222448</v>
      </c>
      <c r="H22" s="50">
        <v>190754</v>
      </c>
      <c r="I22" s="50">
        <v>-31694</v>
      </c>
      <c r="J22" s="50">
        <v>-14.247824210602028</v>
      </c>
      <c r="L22" s="93"/>
      <c r="M22" s="123"/>
      <c r="N22" s="100"/>
    </row>
    <row r="23" spans="1:14" s="28" customFormat="1" ht="12.2" customHeight="1" x14ac:dyDescent="0.2">
      <c r="A23" s="29"/>
      <c r="B23" s="31" t="s">
        <v>154</v>
      </c>
      <c r="C23" s="49">
        <v>139331</v>
      </c>
      <c r="D23" s="49">
        <v>161335</v>
      </c>
      <c r="E23" s="49">
        <v>163871</v>
      </c>
      <c r="F23" s="49">
        <v>162223</v>
      </c>
      <c r="G23" s="49">
        <v>222448</v>
      </c>
      <c r="H23" s="49">
        <v>190754</v>
      </c>
      <c r="I23" s="49">
        <v>-31694</v>
      </c>
      <c r="J23" s="49">
        <v>-14.247824210602028</v>
      </c>
      <c r="L23" s="93"/>
      <c r="M23" s="123"/>
      <c r="N23" s="99"/>
    </row>
    <row r="24" spans="1:14" s="28" customFormat="1" ht="20.25" customHeight="1" x14ac:dyDescent="0.2">
      <c r="A24" s="29" t="s">
        <v>155</v>
      </c>
      <c r="B24" s="31"/>
      <c r="C24" s="50">
        <v>520</v>
      </c>
      <c r="D24" s="50">
        <v>96</v>
      </c>
      <c r="E24" s="50">
        <v>264</v>
      </c>
      <c r="F24" s="50">
        <v>0</v>
      </c>
      <c r="G24" s="50">
        <v>576</v>
      </c>
      <c r="H24" s="50">
        <v>699</v>
      </c>
      <c r="I24" s="50">
        <v>123</v>
      </c>
      <c r="J24" s="50">
        <v>21.354166666666664</v>
      </c>
      <c r="L24" s="93"/>
      <c r="M24" s="123"/>
      <c r="N24" s="99"/>
    </row>
    <row r="25" spans="1:14" s="28" customFormat="1" ht="12.2" customHeight="1" x14ac:dyDescent="0.2">
      <c r="A25" s="29"/>
      <c r="B25" s="31" t="s">
        <v>156</v>
      </c>
      <c r="C25" s="49">
        <v>520</v>
      </c>
      <c r="D25" s="49">
        <v>96</v>
      </c>
      <c r="E25" s="49">
        <v>264</v>
      </c>
      <c r="F25" s="49">
        <v>0</v>
      </c>
      <c r="G25" s="49">
        <v>576</v>
      </c>
      <c r="H25" s="49">
        <v>699</v>
      </c>
      <c r="I25" s="49">
        <v>123</v>
      </c>
      <c r="J25" s="49">
        <v>21.354166666666664</v>
      </c>
      <c r="L25" s="93"/>
      <c r="M25" s="123"/>
      <c r="N25" s="99"/>
    </row>
    <row r="26" spans="1:14" s="28" customFormat="1" ht="20.25" customHeight="1" x14ac:dyDescent="0.2">
      <c r="A26" s="29" t="s">
        <v>157</v>
      </c>
      <c r="B26" s="31"/>
      <c r="C26" s="50">
        <v>1101</v>
      </c>
      <c r="D26" s="50">
        <v>96</v>
      </c>
      <c r="E26" s="50">
        <v>2143</v>
      </c>
      <c r="F26" s="50">
        <v>834</v>
      </c>
      <c r="G26" s="50">
        <v>4302</v>
      </c>
      <c r="H26" s="50">
        <v>5942</v>
      </c>
      <c r="I26" s="50">
        <v>1640</v>
      </c>
      <c r="J26" s="50">
        <v>38.121803812180381</v>
      </c>
      <c r="L26" s="93"/>
      <c r="M26" s="123"/>
      <c r="N26" s="99"/>
    </row>
    <row r="27" spans="1:14" s="28" customFormat="1" ht="11.25" customHeight="1" x14ac:dyDescent="0.2">
      <c r="A27" s="29"/>
      <c r="B27" s="31" t="s">
        <v>158</v>
      </c>
      <c r="C27" s="49">
        <v>1101</v>
      </c>
      <c r="D27" s="49">
        <v>96</v>
      </c>
      <c r="E27" s="49">
        <v>2143</v>
      </c>
      <c r="F27" s="49">
        <v>834</v>
      </c>
      <c r="G27" s="49">
        <v>4302</v>
      </c>
      <c r="H27" s="49">
        <v>5942</v>
      </c>
      <c r="I27" s="49">
        <v>1640</v>
      </c>
      <c r="J27" s="49">
        <v>38.121803812180381</v>
      </c>
      <c r="L27" s="93"/>
      <c r="M27" s="123"/>
      <c r="N27" s="99"/>
    </row>
    <row r="28" spans="1:14" s="28" customFormat="1" ht="20.25" customHeight="1" x14ac:dyDescent="0.2">
      <c r="A28" s="29" t="s">
        <v>159</v>
      </c>
      <c r="B28" s="31"/>
      <c r="C28" s="50">
        <v>51468</v>
      </c>
      <c r="D28" s="50">
        <v>73992</v>
      </c>
      <c r="E28" s="50">
        <v>74864</v>
      </c>
      <c r="F28" s="50">
        <v>78163</v>
      </c>
      <c r="G28" s="50">
        <v>92979</v>
      </c>
      <c r="H28" s="50">
        <v>95558</v>
      </c>
      <c r="I28" s="50">
        <v>2579</v>
      </c>
      <c r="J28" s="50">
        <v>2.7737446089977307</v>
      </c>
      <c r="L28" s="93"/>
      <c r="M28" s="123"/>
      <c r="N28" s="99"/>
    </row>
    <row r="29" spans="1:14" s="28" customFormat="1" ht="11.45" customHeight="1" x14ac:dyDescent="0.2">
      <c r="A29" s="29"/>
      <c r="B29" s="31" t="s">
        <v>160</v>
      </c>
      <c r="C29" s="49">
        <v>51468</v>
      </c>
      <c r="D29" s="49">
        <v>73992</v>
      </c>
      <c r="E29" s="49">
        <v>74864</v>
      </c>
      <c r="F29" s="49">
        <v>78163</v>
      </c>
      <c r="G29" s="49">
        <v>92979</v>
      </c>
      <c r="H29" s="49">
        <v>95558</v>
      </c>
      <c r="I29" s="49">
        <v>2579</v>
      </c>
      <c r="J29" s="49">
        <v>2.7737446089977307</v>
      </c>
      <c r="L29" s="93"/>
      <c r="M29" s="123"/>
      <c r="N29" s="99"/>
    </row>
    <row r="30" spans="1:14" s="28" customFormat="1" ht="20.25" customHeight="1" x14ac:dyDescent="0.2">
      <c r="A30" s="29" t="s">
        <v>161</v>
      </c>
      <c r="B30" s="31"/>
      <c r="C30" s="50">
        <v>0</v>
      </c>
      <c r="D30" s="50">
        <v>96</v>
      </c>
      <c r="E30" s="50">
        <v>0</v>
      </c>
      <c r="F30" s="50">
        <v>0</v>
      </c>
      <c r="G30" s="50">
        <v>0</v>
      </c>
      <c r="H30" s="50">
        <v>0</v>
      </c>
      <c r="I30" s="49">
        <v>0</v>
      </c>
      <c r="J30" s="49" t="s">
        <v>40</v>
      </c>
      <c r="L30" s="93"/>
      <c r="M30" s="123"/>
      <c r="N30" s="99"/>
    </row>
    <row r="31" spans="1:14" s="28" customFormat="1" ht="12.2" customHeight="1" x14ac:dyDescent="0.2">
      <c r="A31" s="29"/>
      <c r="B31" s="31" t="s">
        <v>162</v>
      </c>
      <c r="C31" s="49">
        <v>0</v>
      </c>
      <c r="D31" s="49">
        <v>96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 t="s">
        <v>40</v>
      </c>
      <c r="L31" s="93"/>
      <c r="M31" s="123"/>
      <c r="N31" s="99"/>
    </row>
    <row r="32" spans="1:14" s="28" customFormat="1" ht="20.25" customHeight="1" x14ac:dyDescent="0.2">
      <c r="A32" s="29" t="s">
        <v>163</v>
      </c>
      <c r="B32" s="31"/>
      <c r="C32" s="50">
        <v>128351</v>
      </c>
      <c r="D32" s="50">
        <v>129386</v>
      </c>
      <c r="E32" s="50">
        <v>148331</v>
      </c>
      <c r="F32" s="50">
        <v>132034</v>
      </c>
      <c r="G32" s="50">
        <v>195024</v>
      </c>
      <c r="H32" s="50">
        <v>155479</v>
      </c>
      <c r="I32" s="50">
        <v>-39545</v>
      </c>
      <c r="J32" s="50">
        <v>-20.276991549757977</v>
      </c>
      <c r="L32" s="94"/>
      <c r="M32" s="123"/>
      <c r="N32" s="99"/>
    </row>
    <row r="33" spans="1:14" s="28" customFormat="1" ht="12.2" customHeight="1" x14ac:dyDescent="0.2">
      <c r="A33" s="29"/>
      <c r="B33" s="31" t="s">
        <v>164</v>
      </c>
      <c r="C33" s="49">
        <v>127739</v>
      </c>
      <c r="D33" s="49">
        <v>128739</v>
      </c>
      <c r="E33" s="49">
        <v>145391</v>
      </c>
      <c r="F33" s="49">
        <v>127582</v>
      </c>
      <c r="G33" s="49">
        <v>187773</v>
      </c>
      <c r="H33" s="49">
        <v>143839</v>
      </c>
      <c r="I33" s="49">
        <v>-43934</v>
      </c>
      <c r="J33" s="49">
        <v>-23.39740005219068</v>
      </c>
      <c r="L33" s="94"/>
      <c r="M33" s="123"/>
      <c r="N33" s="99"/>
    </row>
    <row r="34" spans="1:14" s="28" customFormat="1" ht="12.2" customHeight="1" x14ac:dyDescent="0.2">
      <c r="A34" s="29"/>
      <c r="B34" s="31" t="s">
        <v>165</v>
      </c>
      <c r="C34" s="49">
        <v>612</v>
      </c>
      <c r="D34" s="49">
        <v>1286</v>
      </c>
      <c r="E34" s="49">
        <v>2487</v>
      </c>
      <c r="F34" s="49">
        <v>4578</v>
      </c>
      <c r="G34" s="49">
        <v>8507</v>
      </c>
      <c r="H34" s="49">
        <v>12387</v>
      </c>
      <c r="I34" s="49">
        <v>3880</v>
      </c>
      <c r="J34" s="49">
        <v>45.609498060420826</v>
      </c>
      <c r="L34" s="94"/>
      <c r="M34" s="123"/>
      <c r="N34" s="99"/>
    </row>
    <row r="35" spans="1:14" s="28" customFormat="1" ht="12.2" customHeight="1" x14ac:dyDescent="0.2">
      <c r="A35" s="29"/>
      <c r="B35" s="31" t="s">
        <v>166</v>
      </c>
      <c r="C35" s="49">
        <v>2089</v>
      </c>
      <c r="D35" s="49">
        <v>0</v>
      </c>
      <c r="E35" s="49">
        <v>2546</v>
      </c>
      <c r="F35" s="49">
        <v>0</v>
      </c>
      <c r="G35" s="49">
        <v>0</v>
      </c>
      <c r="H35" s="49">
        <v>2197</v>
      </c>
      <c r="I35" s="49">
        <v>2197</v>
      </c>
      <c r="J35" s="49" t="s">
        <v>40</v>
      </c>
      <c r="L35" s="94"/>
      <c r="M35" s="123"/>
      <c r="N35" s="99"/>
    </row>
    <row r="36" spans="1:14" s="28" customFormat="1" ht="12.2" customHeight="1" x14ac:dyDescent="0.2">
      <c r="A36" s="29"/>
      <c r="B36" s="31" t="s">
        <v>167</v>
      </c>
      <c r="C36" s="49">
        <v>1496</v>
      </c>
      <c r="D36" s="49">
        <v>37</v>
      </c>
      <c r="E36" s="49">
        <v>1660</v>
      </c>
      <c r="F36" s="49">
        <v>1730</v>
      </c>
      <c r="G36" s="49">
        <v>3464</v>
      </c>
      <c r="H36" s="49">
        <v>4680</v>
      </c>
      <c r="I36" s="49">
        <v>1216</v>
      </c>
      <c r="J36" s="49">
        <v>35.103926096997689</v>
      </c>
      <c r="L36" s="94"/>
      <c r="M36" s="123"/>
      <c r="N36" s="99"/>
    </row>
    <row r="37" spans="1:14" s="28" customFormat="1" ht="20.25" customHeight="1" x14ac:dyDescent="0.2">
      <c r="A37" s="29" t="s">
        <v>168</v>
      </c>
      <c r="B37" s="31"/>
      <c r="C37" s="50">
        <v>131407</v>
      </c>
      <c r="D37" s="50">
        <v>145682</v>
      </c>
      <c r="E37" s="50">
        <v>162299</v>
      </c>
      <c r="F37" s="50">
        <v>179564</v>
      </c>
      <c r="G37" s="50">
        <v>237754</v>
      </c>
      <c r="H37" s="50">
        <v>191147</v>
      </c>
      <c r="I37" s="50">
        <v>-46607</v>
      </c>
      <c r="J37" s="50">
        <v>-19.603035069862127</v>
      </c>
      <c r="L37" s="94"/>
      <c r="M37" s="123"/>
      <c r="N37" s="100"/>
    </row>
    <row r="38" spans="1:14" s="28" customFormat="1" ht="12.2" customHeight="1" x14ac:dyDescent="0.2">
      <c r="A38" s="29"/>
      <c r="B38" s="31" t="s">
        <v>169</v>
      </c>
      <c r="C38" s="49">
        <v>131407</v>
      </c>
      <c r="D38" s="49">
        <v>145682</v>
      </c>
      <c r="E38" s="49">
        <v>162299</v>
      </c>
      <c r="F38" s="49">
        <v>179564</v>
      </c>
      <c r="G38" s="49">
        <v>237754</v>
      </c>
      <c r="H38" s="49">
        <v>191147</v>
      </c>
      <c r="I38" s="49">
        <v>-46607</v>
      </c>
      <c r="J38" s="49">
        <v>-19.603035069862127</v>
      </c>
      <c r="L38" s="94"/>
      <c r="M38" s="123"/>
      <c r="N38" s="99"/>
    </row>
    <row r="39" spans="1:14" s="28" customFormat="1" ht="20.25" customHeight="1" x14ac:dyDescent="0.2">
      <c r="A39" s="29" t="s">
        <v>170</v>
      </c>
      <c r="B39" s="31"/>
      <c r="C39" s="50">
        <v>134412</v>
      </c>
      <c r="D39" s="50">
        <v>150063</v>
      </c>
      <c r="E39" s="50">
        <v>164646</v>
      </c>
      <c r="F39" s="50">
        <v>170577</v>
      </c>
      <c r="G39" s="50">
        <v>222907</v>
      </c>
      <c r="H39" s="50">
        <v>181387</v>
      </c>
      <c r="I39" s="50">
        <v>-41520</v>
      </c>
      <c r="J39" s="50">
        <v>-18.626602125550118</v>
      </c>
      <c r="L39" s="93"/>
      <c r="M39" s="123"/>
      <c r="N39" s="99"/>
    </row>
    <row r="40" spans="1:14" s="28" customFormat="1" ht="12.2" customHeight="1" x14ac:dyDescent="0.2">
      <c r="A40" s="29"/>
      <c r="B40" s="31" t="s">
        <v>171</v>
      </c>
      <c r="C40" s="49">
        <v>0</v>
      </c>
      <c r="D40" s="49">
        <v>200</v>
      </c>
      <c r="E40" s="49">
        <v>1801</v>
      </c>
      <c r="F40" s="49">
        <v>164</v>
      </c>
      <c r="G40" s="49">
        <v>1073</v>
      </c>
      <c r="H40" s="49">
        <v>765</v>
      </c>
      <c r="I40" s="49">
        <v>-308</v>
      </c>
      <c r="J40" s="49">
        <v>-28.704566635601118</v>
      </c>
      <c r="L40" s="93"/>
      <c r="M40" s="123"/>
      <c r="N40" s="99"/>
    </row>
    <row r="41" spans="1:14" s="28" customFormat="1" ht="12.2" customHeight="1" x14ac:dyDescent="0.2">
      <c r="A41" s="29"/>
      <c r="B41" s="31" t="s">
        <v>172</v>
      </c>
      <c r="C41" s="49">
        <v>134412</v>
      </c>
      <c r="D41" s="49">
        <v>150063</v>
      </c>
      <c r="E41" s="49">
        <v>164321</v>
      </c>
      <c r="F41" s="49">
        <v>168643</v>
      </c>
      <c r="G41" s="49">
        <v>222161</v>
      </c>
      <c r="H41" s="49">
        <v>179110</v>
      </c>
      <c r="I41" s="49">
        <v>-43051</v>
      </c>
      <c r="J41" s="49">
        <v>-19.37828871854196</v>
      </c>
      <c r="L41" s="93"/>
      <c r="M41" s="123"/>
      <c r="N41" s="99"/>
    </row>
    <row r="42" spans="1:14" s="28" customFormat="1" ht="12.2" customHeight="1" x14ac:dyDescent="0.2">
      <c r="A42" s="29"/>
      <c r="B42" s="31" t="s">
        <v>173</v>
      </c>
      <c r="C42" s="49">
        <v>3132</v>
      </c>
      <c r="D42" s="49">
        <v>3369</v>
      </c>
      <c r="E42" s="49">
        <v>4713</v>
      </c>
      <c r="F42" s="49">
        <v>8325</v>
      </c>
      <c r="G42" s="49">
        <v>6733</v>
      </c>
      <c r="H42" s="49">
        <v>7948</v>
      </c>
      <c r="I42" s="49">
        <v>1215</v>
      </c>
      <c r="J42" s="49">
        <v>18.04544779444527</v>
      </c>
      <c r="L42" s="93"/>
      <c r="M42" s="123"/>
      <c r="N42" s="99"/>
    </row>
    <row r="43" spans="1:14" s="28" customFormat="1" ht="20.25" customHeight="1" x14ac:dyDescent="0.2">
      <c r="A43" s="29" t="s">
        <v>174</v>
      </c>
      <c r="B43" s="31"/>
      <c r="C43" s="50">
        <v>333</v>
      </c>
      <c r="D43" s="50">
        <v>200</v>
      </c>
      <c r="E43" s="50">
        <v>627</v>
      </c>
      <c r="F43" s="50">
        <v>56</v>
      </c>
      <c r="G43" s="50">
        <v>364</v>
      </c>
      <c r="H43" s="50">
        <v>727</v>
      </c>
      <c r="I43" s="50">
        <v>363</v>
      </c>
      <c r="J43" s="50">
        <v>99.72527472527473</v>
      </c>
      <c r="L43" s="93"/>
      <c r="M43" s="123"/>
      <c r="N43" s="99"/>
    </row>
    <row r="44" spans="1:14" s="28" customFormat="1" ht="12.2" customHeight="1" x14ac:dyDescent="0.2">
      <c r="A44" s="29"/>
      <c r="B44" s="31" t="s">
        <v>175</v>
      </c>
      <c r="C44" s="49">
        <v>242</v>
      </c>
      <c r="D44" s="49">
        <v>200</v>
      </c>
      <c r="E44" s="49">
        <v>627</v>
      </c>
      <c r="F44" s="49">
        <v>56</v>
      </c>
      <c r="G44" s="49">
        <v>364</v>
      </c>
      <c r="H44" s="49">
        <v>727</v>
      </c>
      <c r="I44" s="49">
        <v>363</v>
      </c>
      <c r="J44" s="49">
        <v>99.72527472527473</v>
      </c>
      <c r="L44" s="93"/>
      <c r="M44" s="123"/>
      <c r="N44" s="99"/>
    </row>
    <row r="45" spans="1:14" s="28" customFormat="1" ht="12.2" customHeight="1" x14ac:dyDescent="0.2">
      <c r="A45" s="29"/>
      <c r="B45" s="31" t="s">
        <v>176</v>
      </c>
      <c r="C45" s="49">
        <v>185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 t="s">
        <v>40</v>
      </c>
      <c r="L45" s="93"/>
      <c r="M45" s="123"/>
      <c r="N45" s="99"/>
    </row>
    <row r="46" spans="1:14" s="28" customFormat="1" ht="12.2" customHeight="1" x14ac:dyDescent="0.2">
      <c r="A46" s="29"/>
      <c r="B46" s="31" t="s">
        <v>177</v>
      </c>
      <c r="C46" s="49">
        <v>91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 t="s">
        <v>40</v>
      </c>
      <c r="L46" s="93"/>
      <c r="M46" s="123"/>
      <c r="N46" s="99"/>
    </row>
    <row r="47" spans="1:14" s="28" customFormat="1" ht="20.25" customHeight="1" x14ac:dyDescent="0.2">
      <c r="A47" s="29" t="s">
        <v>178</v>
      </c>
      <c r="B47" s="31"/>
      <c r="C47" s="50">
        <v>560</v>
      </c>
      <c r="D47" s="50">
        <v>388</v>
      </c>
      <c r="E47" s="50">
        <v>532</v>
      </c>
      <c r="F47" s="50">
        <v>0</v>
      </c>
      <c r="G47" s="50">
        <v>0</v>
      </c>
      <c r="H47" s="50">
        <v>0</v>
      </c>
      <c r="I47" s="49">
        <v>0</v>
      </c>
      <c r="J47" s="49" t="s">
        <v>40</v>
      </c>
      <c r="L47" s="93"/>
      <c r="M47" s="123"/>
      <c r="N47" s="99"/>
    </row>
    <row r="48" spans="1:14" s="28" customFormat="1" x14ac:dyDescent="0.2">
      <c r="A48" s="110" t="s">
        <v>59</v>
      </c>
      <c r="B48" s="111"/>
      <c r="C48" s="114">
        <v>194451</v>
      </c>
      <c r="D48" s="114">
        <v>237383</v>
      </c>
      <c r="E48" s="114">
        <v>221536</v>
      </c>
      <c r="F48" s="114">
        <v>259489</v>
      </c>
      <c r="G48" s="114">
        <v>321841</v>
      </c>
      <c r="H48" s="114">
        <v>282920</v>
      </c>
      <c r="I48" s="115">
        <v>-38921</v>
      </c>
      <c r="J48" s="115">
        <v>-12.093238586755572</v>
      </c>
      <c r="L48" s="93"/>
      <c r="M48" s="123"/>
      <c r="N48" s="99"/>
    </row>
    <row r="49" spans="1:10" ht="10.5" customHeight="1" x14ac:dyDescent="0.2">
      <c r="A49" s="11" t="str">
        <f>"1."</f>
        <v>1.</v>
      </c>
      <c r="B49" s="5" t="s">
        <v>179</v>
      </c>
      <c r="C49" s="23"/>
      <c r="D49" s="23"/>
      <c r="E49" s="23"/>
      <c r="F49" s="23"/>
      <c r="G49" s="23"/>
      <c r="H49" s="23"/>
      <c r="I49" s="23"/>
      <c r="J49" s="23"/>
    </row>
    <row r="50" spans="1:10" ht="10.5" customHeight="1" x14ac:dyDescent="0.2">
      <c r="A50" s="11" t="str">
        <f>"2."</f>
        <v>2.</v>
      </c>
      <c r="B50" s="5" t="s">
        <v>180</v>
      </c>
      <c r="C50" s="23"/>
      <c r="D50" s="23"/>
      <c r="E50" s="23"/>
      <c r="F50" s="23"/>
      <c r="G50" s="23"/>
      <c r="H50" s="23"/>
      <c r="I50" s="23"/>
      <c r="J50" s="23"/>
    </row>
    <row r="51" spans="1:10" ht="10.5" customHeight="1" x14ac:dyDescent="0.2">
      <c r="A51" s="11" t="str">
        <f>"3."</f>
        <v>3.</v>
      </c>
      <c r="B51" s="5" t="s">
        <v>181</v>
      </c>
      <c r="C51" s="23"/>
      <c r="D51" s="23"/>
      <c r="E51" s="23"/>
      <c r="F51" s="23"/>
      <c r="G51" s="23"/>
      <c r="H51" s="23"/>
      <c r="I51" s="23"/>
      <c r="J51" s="23"/>
    </row>
    <row r="52" spans="1:10" ht="10.5" customHeight="1" x14ac:dyDescent="0.2">
      <c r="A52" s="11" t="str">
        <f>"4."</f>
        <v>4.</v>
      </c>
      <c r="B52" s="5" t="s">
        <v>182</v>
      </c>
      <c r="C52" s="23"/>
      <c r="D52" s="23"/>
      <c r="E52" s="23"/>
      <c r="F52" s="23"/>
      <c r="G52" s="23"/>
      <c r="H52" s="23"/>
      <c r="I52" s="23"/>
      <c r="J52" s="23"/>
    </row>
    <row r="53" spans="1:10" ht="10.5" customHeight="1" x14ac:dyDescent="0.2">
      <c r="A53" s="11" t="str">
        <f>"5."</f>
        <v>5.</v>
      </c>
      <c r="B53" s="5" t="s">
        <v>183</v>
      </c>
      <c r="C53" s="23"/>
      <c r="D53" s="23"/>
      <c r="E53" s="23"/>
      <c r="F53" s="23"/>
      <c r="G53" s="23"/>
      <c r="H53" s="23"/>
      <c r="I53" s="23"/>
      <c r="J53" s="23"/>
    </row>
    <row r="54" spans="1:10" ht="10.5" customHeight="1" x14ac:dyDescent="0.2">
      <c r="A54" s="11" t="str">
        <f>"6."</f>
        <v>6.</v>
      </c>
      <c r="B54" s="5" t="s">
        <v>184</v>
      </c>
      <c r="C54" s="23"/>
      <c r="D54" s="23"/>
      <c r="E54" s="23"/>
      <c r="F54" s="23"/>
      <c r="G54" s="23"/>
      <c r="H54" s="23"/>
      <c r="I54" s="23"/>
      <c r="J54" s="23"/>
    </row>
    <row r="55" spans="1:10" ht="10.5" customHeight="1" x14ac:dyDescent="0.2">
      <c r="A55" s="11" t="str">
        <f>"7."</f>
        <v>7.</v>
      </c>
      <c r="B55" s="5" t="s">
        <v>185</v>
      </c>
      <c r="C55" s="23"/>
      <c r="D55" s="23"/>
      <c r="E55" s="23"/>
      <c r="F55" s="23"/>
      <c r="G55" s="23"/>
      <c r="H55" s="23"/>
      <c r="I55" s="23"/>
      <c r="J55" s="23"/>
    </row>
    <row r="56" spans="1:10" ht="10.5" customHeight="1" x14ac:dyDescent="0.2">
      <c r="A56" s="11" t="str">
        <f>"8."</f>
        <v>8.</v>
      </c>
      <c r="B56" s="5" t="s">
        <v>186</v>
      </c>
      <c r="C56" s="23"/>
      <c r="D56" s="23"/>
      <c r="E56" s="23"/>
      <c r="F56" s="23"/>
      <c r="G56" s="23"/>
      <c r="H56" s="23"/>
      <c r="I56" s="23"/>
      <c r="J56" s="23"/>
    </row>
    <row r="57" spans="1:10" ht="10.5" customHeight="1" x14ac:dyDescent="0.2">
      <c r="A57" s="11" t="str">
        <f>"9."</f>
        <v>9.</v>
      </c>
      <c r="B57" s="5" t="s">
        <v>187</v>
      </c>
      <c r="C57" s="23"/>
      <c r="D57" s="23"/>
      <c r="E57" s="23"/>
      <c r="F57" s="23"/>
      <c r="G57" s="23"/>
      <c r="H57" s="23"/>
      <c r="I57" s="23"/>
      <c r="J57" s="23"/>
    </row>
    <row r="58" spans="1:10" ht="10.5" customHeight="1" x14ac:dyDescent="0.2">
      <c r="A58" s="11" t="str">
        <f>"10."</f>
        <v>10.</v>
      </c>
      <c r="B58" s="5" t="s">
        <v>188</v>
      </c>
      <c r="C58" s="23"/>
      <c r="D58" s="23"/>
      <c r="E58" s="23"/>
      <c r="F58" s="23"/>
      <c r="G58" s="23"/>
      <c r="H58" s="23"/>
      <c r="I58" s="23"/>
      <c r="J58" s="23"/>
    </row>
    <row r="59" spans="1:10" ht="10.5" customHeight="1" x14ac:dyDescent="0.2">
      <c r="A59" s="11" t="str">
        <f>"11."</f>
        <v>11.</v>
      </c>
      <c r="B59" s="5" t="s">
        <v>189</v>
      </c>
      <c r="C59" s="23"/>
      <c r="D59" s="23"/>
      <c r="E59" s="23"/>
      <c r="F59" s="23"/>
      <c r="G59" s="23"/>
      <c r="H59" s="23"/>
      <c r="I59" s="23"/>
      <c r="J59" s="23"/>
    </row>
    <row r="60" spans="1:10" ht="10.5" customHeight="1" x14ac:dyDescent="0.2">
      <c r="A60" s="11" t="str">
        <f>"12."</f>
        <v>12.</v>
      </c>
      <c r="B60" s="5" t="s">
        <v>190</v>
      </c>
      <c r="C60" s="23"/>
      <c r="D60" s="23"/>
      <c r="E60" s="23"/>
      <c r="F60" s="23"/>
      <c r="G60" s="23"/>
      <c r="H60" s="23"/>
      <c r="I60" s="23"/>
      <c r="J60" s="23"/>
    </row>
    <row r="61" spans="1:10" ht="10.5" customHeight="1" x14ac:dyDescent="0.2">
      <c r="A61" s="11" t="str">
        <f>"13."</f>
        <v>13.</v>
      </c>
      <c r="B61" s="5" t="s">
        <v>191</v>
      </c>
      <c r="C61" s="23"/>
      <c r="D61" s="23"/>
      <c r="E61" s="23"/>
      <c r="F61" s="23"/>
      <c r="G61" s="23"/>
      <c r="H61" s="23"/>
      <c r="I61" s="23"/>
      <c r="J61" s="23"/>
    </row>
    <row r="62" spans="1:10" ht="10.5" customHeight="1" x14ac:dyDescent="0.2">
      <c r="A62" s="11" t="str">
        <f>"14."</f>
        <v>14.</v>
      </c>
      <c r="B62" s="5" t="s">
        <v>192</v>
      </c>
      <c r="C62" s="23"/>
      <c r="D62" s="23"/>
      <c r="E62" s="23"/>
      <c r="F62" s="23"/>
      <c r="G62" s="23"/>
      <c r="H62" s="23"/>
      <c r="I62" s="23"/>
      <c r="J62" s="23"/>
    </row>
    <row r="63" spans="1:10" ht="10.5" customHeight="1" x14ac:dyDescent="0.2">
      <c r="A63" s="11" t="str">
        <f>"15."</f>
        <v>15.</v>
      </c>
      <c r="B63" s="5" t="s">
        <v>193</v>
      </c>
      <c r="C63" s="23"/>
      <c r="D63" s="23"/>
      <c r="E63" s="23"/>
      <c r="F63" s="23"/>
      <c r="G63" s="23"/>
      <c r="H63" s="23"/>
      <c r="I63" s="23"/>
      <c r="J63" s="23"/>
    </row>
    <row r="64" spans="1:10" ht="10.5" customHeight="1" x14ac:dyDescent="0.2">
      <c r="A64" s="8" t="s">
        <v>47</v>
      </c>
    </row>
    <row r="65" spans="1:13" s="23" customFormat="1" ht="10.5" customHeight="1" x14ac:dyDescent="0.2">
      <c r="A65" s="11" t="str">
        <f>".."</f>
        <v>..</v>
      </c>
      <c r="B65" s="23" t="s">
        <v>48</v>
      </c>
      <c r="L65" s="97"/>
      <c r="M65" s="124"/>
    </row>
    <row r="66" spans="1:13" ht="10.5" customHeight="1" x14ac:dyDescent="0.2">
      <c r="A66" s="25" t="s">
        <v>194</v>
      </c>
    </row>
    <row r="67" spans="1:13" ht="10.5" customHeight="1" x14ac:dyDescent="0.2">
      <c r="A67" s="25" t="s">
        <v>195</v>
      </c>
    </row>
    <row r="68" spans="1:13" ht="10.5" customHeight="1" x14ac:dyDescent="0.2">
      <c r="A68" s="25" t="s">
        <v>196</v>
      </c>
    </row>
    <row r="69" spans="1:13" ht="10.5" customHeight="1" x14ac:dyDescent="0.2">
      <c r="A69" s="25" t="s">
        <v>197</v>
      </c>
    </row>
    <row r="70" spans="1:13" ht="10.5" customHeight="1" x14ac:dyDescent="0.2">
      <c r="A70" t="s">
        <v>198</v>
      </c>
    </row>
  </sheetData>
  <mergeCells count="3">
    <mergeCell ref="A5:B6"/>
    <mergeCell ref="I5:J5"/>
    <mergeCell ref="C5:H5"/>
  </mergeCells>
  <printOptions horizontalCentered="1"/>
  <pageMargins left="0.39370078740157483" right="0.39370078740157483" top="0.38" bottom="0.38" header="0.19685039370078741" footer="0.3937007874015748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69"/>
  <sheetViews>
    <sheetView zoomScaleNormal="100" workbookViewId="0">
      <pane xSplit="2" ySplit="6" topLeftCell="C7" activePane="bottomRight" state="frozen"/>
      <selection pane="topRight" activeCell="H37" sqref="H37"/>
      <selection pane="bottomLeft" activeCell="H37" sqref="H37"/>
      <selection pane="bottomRight"/>
    </sheetView>
  </sheetViews>
  <sheetFormatPr defaultRowHeight="11.25" x14ac:dyDescent="0.2"/>
  <cols>
    <col min="1" max="1" width="2.6640625" customWidth="1"/>
    <col min="2" max="2" width="27.6640625" customWidth="1"/>
    <col min="3" max="9" width="12.33203125" customWidth="1"/>
    <col min="10" max="10" width="10.1640625" customWidth="1"/>
  </cols>
  <sheetData>
    <row r="1" spans="1:10" ht="12" customHeight="1" x14ac:dyDescent="0.2">
      <c r="A1" s="1" t="s">
        <v>199</v>
      </c>
      <c r="C1" s="2"/>
      <c r="D1" s="2"/>
      <c r="I1" s="2"/>
    </row>
    <row r="2" spans="1:10" ht="12.75" x14ac:dyDescent="0.2">
      <c r="B2" s="1"/>
      <c r="C2" s="2"/>
      <c r="D2" s="2"/>
      <c r="I2" s="2"/>
    </row>
    <row r="3" spans="1:10" ht="15" customHeight="1" x14ac:dyDescent="0.25">
      <c r="A3" s="34" t="s">
        <v>200</v>
      </c>
      <c r="B3" s="34"/>
      <c r="C3" s="34"/>
      <c r="D3" s="34"/>
      <c r="E3" s="34"/>
      <c r="F3" s="34"/>
      <c r="G3" s="34"/>
      <c r="H3" s="34"/>
    </row>
    <row r="4" spans="1:10" ht="11.25" customHeight="1" x14ac:dyDescent="0.2"/>
    <row r="5" spans="1:10" ht="15" customHeight="1" x14ac:dyDescent="0.2">
      <c r="A5" s="148" t="s">
        <v>137</v>
      </c>
      <c r="B5" s="149"/>
      <c r="C5" s="145" t="s">
        <v>53</v>
      </c>
      <c r="D5" s="146"/>
      <c r="E5" s="146"/>
      <c r="F5" s="146"/>
      <c r="G5" s="146"/>
      <c r="H5" s="147"/>
      <c r="I5" s="145" t="s">
        <v>54</v>
      </c>
      <c r="J5" s="146"/>
    </row>
    <row r="6" spans="1:10" ht="39.75" customHeight="1" x14ac:dyDescent="0.2">
      <c r="A6" s="150"/>
      <c r="B6" s="150"/>
      <c r="C6" s="40">
        <v>2015</v>
      </c>
      <c r="D6" s="40">
        <v>2016</v>
      </c>
      <c r="E6" s="39">
        <v>2017</v>
      </c>
      <c r="F6" s="55">
        <v>2018</v>
      </c>
      <c r="G6" s="55">
        <v>2019</v>
      </c>
      <c r="H6" s="55">
        <v>2020</v>
      </c>
      <c r="I6" s="10" t="s">
        <v>55</v>
      </c>
      <c r="J6" s="35" t="s">
        <v>56</v>
      </c>
    </row>
    <row r="7" spans="1:10" s="28" customFormat="1" x14ac:dyDescent="0.2">
      <c r="A7" s="29" t="s">
        <v>138</v>
      </c>
      <c r="B7" s="31"/>
      <c r="C7" s="52">
        <v>27046</v>
      </c>
      <c r="D7" s="52">
        <v>41955</v>
      </c>
      <c r="E7" s="52">
        <v>39357</v>
      </c>
      <c r="F7" s="52">
        <v>43205</v>
      </c>
      <c r="G7" s="52">
        <v>50402</v>
      </c>
      <c r="H7" s="52">
        <v>42592</v>
      </c>
      <c r="I7" s="52">
        <v>-7810</v>
      </c>
      <c r="J7" s="52">
        <v>-15.495416848537758</v>
      </c>
    </row>
    <row r="8" spans="1:10" s="28" customFormat="1" ht="12.2" customHeight="1" x14ac:dyDescent="0.2">
      <c r="A8" s="29"/>
      <c r="B8" s="31" t="s">
        <v>139</v>
      </c>
      <c r="C8" s="51">
        <v>27046</v>
      </c>
      <c r="D8" s="51">
        <v>41955</v>
      </c>
      <c r="E8" s="51">
        <v>39357</v>
      </c>
      <c r="F8" s="51">
        <v>43205</v>
      </c>
      <c r="G8" s="51">
        <v>50402</v>
      </c>
      <c r="H8" s="51">
        <v>42592</v>
      </c>
      <c r="I8" s="51">
        <v>-7810</v>
      </c>
      <c r="J8" s="51">
        <v>-15.495416848537758</v>
      </c>
    </row>
    <row r="9" spans="1:10" s="28" customFormat="1" ht="20.25" customHeight="1" x14ac:dyDescent="0.2">
      <c r="A9" s="29" t="s">
        <v>140</v>
      </c>
      <c r="B9" s="31"/>
      <c r="C9" s="52">
        <v>68316</v>
      </c>
      <c r="D9" s="52">
        <v>85960</v>
      </c>
      <c r="E9" s="52">
        <v>78315</v>
      </c>
      <c r="F9" s="52">
        <v>85427</v>
      </c>
      <c r="G9" s="52">
        <v>103757</v>
      </c>
      <c r="H9" s="52">
        <v>79289</v>
      </c>
      <c r="I9" s="52">
        <v>-24468</v>
      </c>
      <c r="J9" s="52">
        <v>-23.582023381554979</v>
      </c>
    </row>
    <row r="10" spans="1:10" s="28" customFormat="1" ht="12.2" customHeight="1" x14ac:dyDescent="0.2">
      <c r="A10" s="29"/>
      <c r="B10" s="31" t="s">
        <v>141</v>
      </c>
      <c r="C10" s="51">
        <v>68316</v>
      </c>
      <c r="D10" s="51">
        <v>85960</v>
      </c>
      <c r="E10" s="51">
        <v>78315</v>
      </c>
      <c r="F10" s="51">
        <v>85427</v>
      </c>
      <c r="G10" s="51">
        <v>103757</v>
      </c>
      <c r="H10" s="51">
        <v>79289</v>
      </c>
      <c r="I10" s="51">
        <v>-24468</v>
      </c>
      <c r="J10" s="51">
        <v>-23.582023381554979</v>
      </c>
    </row>
    <row r="11" spans="1:10" s="28" customFormat="1" ht="20.25" customHeight="1" x14ac:dyDescent="0.2">
      <c r="A11" s="29" t="s">
        <v>142</v>
      </c>
      <c r="B11" s="31"/>
      <c r="C11" s="52">
        <v>0</v>
      </c>
      <c r="D11" s="52">
        <v>0</v>
      </c>
      <c r="E11" s="52">
        <v>136</v>
      </c>
      <c r="F11" s="52">
        <v>0</v>
      </c>
      <c r="G11" s="52">
        <v>0</v>
      </c>
      <c r="H11" s="52">
        <v>0</v>
      </c>
      <c r="I11" s="51">
        <v>0</v>
      </c>
      <c r="J11" s="51" t="s">
        <v>40</v>
      </c>
    </row>
    <row r="12" spans="1:10" s="28" customFormat="1" ht="12.2" customHeight="1" x14ac:dyDescent="0.2">
      <c r="A12" s="29"/>
      <c r="B12" s="31" t="s">
        <v>143</v>
      </c>
      <c r="C12" s="51">
        <v>0</v>
      </c>
      <c r="D12" s="51">
        <v>0</v>
      </c>
      <c r="E12" s="51">
        <v>136</v>
      </c>
      <c r="F12" s="51">
        <v>0</v>
      </c>
      <c r="G12" s="51">
        <v>0</v>
      </c>
      <c r="H12" s="51">
        <v>0</v>
      </c>
      <c r="I12" s="51">
        <v>0</v>
      </c>
      <c r="J12" s="51" t="s">
        <v>40</v>
      </c>
    </row>
    <row r="13" spans="1:10" s="28" customFormat="1" ht="20.25" customHeight="1" x14ac:dyDescent="0.2">
      <c r="A13" s="29" t="s">
        <v>144</v>
      </c>
      <c r="B13" s="31"/>
      <c r="C13" s="52">
        <v>58940</v>
      </c>
      <c r="D13" s="52">
        <v>65552</v>
      </c>
      <c r="E13" s="52">
        <v>61567</v>
      </c>
      <c r="F13" s="52">
        <v>63735</v>
      </c>
      <c r="G13" s="52">
        <v>89033</v>
      </c>
      <c r="H13" s="52">
        <v>73932</v>
      </c>
      <c r="I13" s="52">
        <v>-15101</v>
      </c>
      <c r="J13" s="52">
        <v>-16.961126773218918</v>
      </c>
    </row>
    <row r="14" spans="1:10" s="28" customFormat="1" ht="12.2" customHeight="1" x14ac:dyDescent="0.2">
      <c r="A14" s="29"/>
      <c r="B14" s="31" t="s">
        <v>145</v>
      </c>
      <c r="C14" s="51">
        <v>58940</v>
      </c>
      <c r="D14" s="51">
        <v>65552</v>
      </c>
      <c r="E14" s="51">
        <v>61567</v>
      </c>
      <c r="F14" s="51">
        <v>63735</v>
      </c>
      <c r="G14" s="51">
        <v>89033</v>
      </c>
      <c r="H14" s="51">
        <v>73932</v>
      </c>
      <c r="I14" s="51">
        <v>-15101</v>
      </c>
      <c r="J14" s="51">
        <v>-16.961126773218918</v>
      </c>
    </row>
    <row r="15" spans="1:10" s="28" customFormat="1" ht="20.25" customHeight="1" x14ac:dyDescent="0.2">
      <c r="A15" s="29" t="s">
        <v>146</v>
      </c>
      <c r="B15" s="31"/>
      <c r="C15" s="52">
        <v>0</v>
      </c>
      <c r="D15" s="52">
        <v>11822</v>
      </c>
      <c r="E15" s="52">
        <v>12339</v>
      </c>
      <c r="F15" s="52">
        <v>2984</v>
      </c>
      <c r="G15" s="52">
        <v>10238</v>
      </c>
      <c r="H15" s="52">
        <v>5266</v>
      </c>
      <c r="I15" s="52">
        <v>-4972</v>
      </c>
      <c r="J15" s="52">
        <v>-48.564172689978513</v>
      </c>
    </row>
    <row r="16" spans="1:10" s="28" customFormat="1" ht="12.2" customHeight="1" x14ac:dyDescent="0.2">
      <c r="A16" s="29"/>
      <c r="B16" s="31" t="s">
        <v>147</v>
      </c>
      <c r="C16" s="51">
        <v>0</v>
      </c>
      <c r="D16" s="51">
        <v>11822</v>
      </c>
      <c r="E16" s="51">
        <v>12339</v>
      </c>
      <c r="F16" s="51">
        <v>2984</v>
      </c>
      <c r="G16" s="51">
        <v>10238</v>
      </c>
      <c r="H16" s="51">
        <v>5266</v>
      </c>
      <c r="I16" s="51">
        <v>-4972</v>
      </c>
      <c r="J16" s="51">
        <v>-48.564172689978513</v>
      </c>
    </row>
    <row r="17" spans="1:10" s="28" customFormat="1" ht="20.25" customHeight="1" x14ac:dyDescent="0.2">
      <c r="A17" s="29" t="s">
        <v>148</v>
      </c>
      <c r="B17" s="31"/>
      <c r="C17" s="52">
        <v>41861</v>
      </c>
      <c r="D17" s="52">
        <v>32402</v>
      </c>
      <c r="E17" s="52">
        <v>37618</v>
      </c>
      <c r="F17" s="52">
        <v>43972</v>
      </c>
      <c r="G17" s="52">
        <v>50339</v>
      </c>
      <c r="H17" s="52">
        <v>47443</v>
      </c>
      <c r="I17" s="52">
        <v>-2896</v>
      </c>
      <c r="J17" s="52">
        <v>-5.752994695961382</v>
      </c>
    </row>
    <row r="18" spans="1:10" s="28" customFormat="1" ht="12.2" customHeight="1" x14ac:dyDescent="0.2">
      <c r="A18" s="29"/>
      <c r="B18" s="31" t="s">
        <v>149</v>
      </c>
      <c r="C18" s="51">
        <v>41861</v>
      </c>
      <c r="D18" s="51">
        <v>32402</v>
      </c>
      <c r="E18" s="51">
        <v>37618</v>
      </c>
      <c r="F18" s="51">
        <v>43972</v>
      </c>
      <c r="G18" s="51">
        <v>50339</v>
      </c>
      <c r="H18" s="51">
        <v>47443</v>
      </c>
      <c r="I18" s="51">
        <v>-2896</v>
      </c>
      <c r="J18" s="51">
        <v>-5.752994695961382</v>
      </c>
    </row>
    <row r="19" spans="1:10" s="28" customFormat="1" ht="20.25" customHeight="1" x14ac:dyDescent="0.2">
      <c r="A19" s="29" t="s">
        <v>150</v>
      </c>
      <c r="B19" s="31"/>
      <c r="C19" s="52">
        <v>0</v>
      </c>
      <c r="D19" s="52">
        <v>176</v>
      </c>
      <c r="E19" s="52">
        <v>823</v>
      </c>
      <c r="F19" s="52">
        <v>192</v>
      </c>
      <c r="G19" s="52">
        <v>558</v>
      </c>
      <c r="H19" s="52">
        <v>1503</v>
      </c>
      <c r="I19" s="52">
        <v>945</v>
      </c>
      <c r="J19" s="52">
        <v>169.35483870967744</v>
      </c>
    </row>
    <row r="20" spans="1:10" s="28" customFormat="1" ht="12.2" customHeight="1" x14ac:dyDescent="0.2">
      <c r="A20" s="29"/>
      <c r="B20" s="31" t="s">
        <v>151</v>
      </c>
      <c r="C20" s="51">
        <v>0</v>
      </c>
      <c r="D20" s="51">
        <v>176</v>
      </c>
      <c r="E20" s="51">
        <v>823</v>
      </c>
      <c r="F20" s="51">
        <v>192</v>
      </c>
      <c r="G20" s="51">
        <v>558</v>
      </c>
      <c r="H20" s="51">
        <v>1503</v>
      </c>
      <c r="I20" s="51">
        <v>945</v>
      </c>
      <c r="J20" s="51">
        <v>169.35483870967744</v>
      </c>
    </row>
    <row r="21" spans="1:10" s="28" customFormat="1" ht="20.25" customHeight="1" x14ac:dyDescent="0.2">
      <c r="A21" s="29" t="s">
        <v>152</v>
      </c>
      <c r="B21" s="31"/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1">
        <v>0</v>
      </c>
      <c r="J21" s="51" t="s">
        <v>40</v>
      </c>
    </row>
    <row r="22" spans="1:10" s="28" customFormat="1" ht="20.25" customHeight="1" x14ac:dyDescent="0.2">
      <c r="A22" s="29" t="s">
        <v>153</v>
      </c>
      <c r="B22" s="31"/>
      <c r="C22" s="52">
        <v>59669</v>
      </c>
      <c r="D22" s="52">
        <v>66584</v>
      </c>
      <c r="E22" s="52">
        <v>69950</v>
      </c>
      <c r="F22" s="52">
        <v>69507</v>
      </c>
      <c r="G22" s="52">
        <v>92796</v>
      </c>
      <c r="H22" s="52">
        <v>83608</v>
      </c>
      <c r="I22" s="52">
        <v>-9188</v>
      </c>
      <c r="J22" s="52">
        <v>-9.9012888486572699</v>
      </c>
    </row>
    <row r="23" spans="1:10" s="28" customFormat="1" ht="12.2" customHeight="1" x14ac:dyDescent="0.2">
      <c r="A23" s="29"/>
      <c r="B23" s="31" t="s">
        <v>154</v>
      </c>
      <c r="C23" s="51">
        <v>59669</v>
      </c>
      <c r="D23" s="51">
        <v>66584</v>
      </c>
      <c r="E23" s="51">
        <v>69950</v>
      </c>
      <c r="F23" s="51">
        <v>69507</v>
      </c>
      <c r="G23" s="51">
        <v>92796</v>
      </c>
      <c r="H23" s="51">
        <v>83608</v>
      </c>
      <c r="I23" s="51">
        <v>-9188</v>
      </c>
      <c r="J23" s="51">
        <v>-9.9012888486572699</v>
      </c>
    </row>
    <row r="24" spans="1:10" s="28" customFormat="1" ht="20.25" customHeight="1" x14ac:dyDescent="0.2">
      <c r="A24" s="29" t="s">
        <v>155</v>
      </c>
      <c r="B24" s="31"/>
      <c r="C24" s="52">
        <v>340</v>
      </c>
      <c r="D24" s="52">
        <v>77</v>
      </c>
      <c r="E24" s="52">
        <v>136</v>
      </c>
      <c r="F24" s="52">
        <v>0</v>
      </c>
      <c r="G24" s="52">
        <v>323</v>
      </c>
      <c r="H24" s="52">
        <v>463</v>
      </c>
      <c r="I24" s="52">
        <v>140</v>
      </c>
      <c r="J24" s="52">
        <v>43.343653250773997</v>
      </c>
    </row>
    <row r="25" spans="1:10" s="28" customFormat="1" ht="12.2" customHeight="1" x14ac:dyDescent="0.2">
      <c r="A25" s="29"/>
      <c r="B25" s="31" t="s">
        <v>156</v>
      </c>
      <c r="C25" s="51">
        <v>340</v>
      </c>
      <c r="D25" s="51">
        <v>77</v>
      </c>
      <c r="E25" s="51">
        <v>136</v>
      </c>
      <c r="F25" s="51">
        <v>0</v>
      </c>
      <c r="G25" s="51">
        <v>323</v>
      </c>
      <c r="H25" s="51">
        <v>463</v>
      </c>
      <c r="I25" s="51">
        <v>140</v>
      </c>
      <c r="J25" s="51">
        <v>43.343653250773997</v>
      </c>
    </row>
    <row r="26" spans="1:10" s="28" customFormat="1" ht="20.25" customHeight="1" x14ac:dyDescent="0.2">
      <c r="A26" s="29" t="s">
        <v>157</v>
      </c>
      <c r="B26" s="31"/>
      <c r="C26" s="52">
        <v>764</v>
      </c>
      <c r="D26" s="52">
        <v>77</v>
      </c>
      <c r="E26" s="52">
        <v>1774</v>
      </c>
      <c r="F26" s="52">
        <v>677</v>
      </c>
      <c r="G26" s="52">
        <v>3064</v>
      </c>
      <c r="H26" s="52">
        <v>2860</v>
      </c>
      <c r="I26" s="52">
        <v>-204</v>
      </c>
      <c r="J26" s="52">
        <v>-6.657963446475196</v>
      </c>
    </row>
    <row r="27" spans="1:10" s="28" customFormat="1" ht="11.25" customHeight="1" x14ac:dyDescent="0.2">
      <c r="A27" s="29"/>
      <c r="B27" s="31" t="s">
        <v>158</v>
      </c>
      <c r="C27" s="51">
        <v>764</v>
      </c>
      <c r="D27" s="51">
        <v>77</v>
      </c>
      <c r="E27" s="51">
        <v>1774</v>
      </c>
      <c r="F27" s="51">
        <v>677</v>
      </c>
      <c r="G27" s="51">
        <v>3064</v>
      </c>
      <c r="H27" s="51">
        <v>2860</v>
      </c>
      <c r="I27" s="51">
        <v>-204</v>
      </c>
      <c r="J27" s="51">
        <v>-6.657963446475196</v>
      </c>
    </row>
    <row r="28" spans="1:10" s="28" customFormat="1" ht="20.25" customHeight="1" x14ac:dyDescent="0.2">
      <c r="A28" s="29" t="s">
        <v>159</v>
      </c>
      <c r="B28" s="31"/>
      <c r="C28" s="52">
        <v>22429</v>
      </c>
      <c r="D28" s="52">
        <v>28921</v>
      </c>
      <c r="E28" s="52">
        <v>31316</v>
      </c>
      <c r="F28" s="52">
        <v>34028</v>
      </c>
      <c r="G28" s="52">
        <v>37989</v>
      </c>
      <c r="H28" s="52">
        <v>40166</v>
      </c>
      <c r="I28" s="52">
        <v>2177</v>
      </c>
      <c r="J28" s="52">
        <v>5.730606228118666</v>
      </c>
    </row>
    <row r="29" spans="1:10" s="28" customFormat="1" ht="11.45" customHeight="1" x14ac:dyDescent="0.2">
      <c r="A29" s="29"/>
      <c r="B29" s="31" t="s">
        <v>160</v>
      </c>
      <c r="C29" s="51">
        <v>22429</v>
      </c>
      <c r="D29" s="51">
        <v>28921</v>
      </c>
      <c r="E29" s="51">
        <v>31316</v>
      </c>
      <c r="F29" s="51">
        <v>34028</v>
      </c>
      <c r="G29" s="51">
        <v>37989</v>
      </c>
      <c r="H29" s="51">
        <v>40166</v>
      </c>
      <c r="I29" s="51">
        <v>2177</v>
      </c>
      <c r="J29" s="51">
        <v>5.730606228118666</v>
      </c>
    </row>
    <row r="30" spans="1:10" s="28" customFormat="1" ht="20.25" customHeight="1" x14ac:dyDescent="0.2">
      <c r="A30" s="29" t="s">
        <v>161</v>
      </c>
      <c r="B30" s="31"/>
      <c r="C30" s="52">
        <v>0</v>
      </c>
      <c r="D30" s="52">
        <v>77</v>
      </c>
      <c r="E30" s="52">
        <v>0</v>
      </c>
      <c r="F30" s="52">
        <v>0</v>
      </c>
      <c r="G30" s="52">
        <v>0</v>
      </c>
      <c r="H30" s="52">
        <v>0</v>
      </c>
      <c r="I30" s="51">
        <v>0</v>
      </c>
      <c r="J30" s="51" t="s">
        <v>40</v>
      </c>
    </row>
    <row r="31" spans="1:10" s="28" customFormat="1" ht="12.2" customHeight="1" x14ac:dyDescent="0.2">
      <c r="A31" s="29"/>
      <c r="B31" s="31" t="s">
        <v>162</v>
      </c>
      <c r="C31" s="51">
        <v>0</v>
      </c>
      <c r="D31" s="51">
        <v>77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 t="s">
        <v>40</v>
      </c>
    </row>
    <row r="32" spans="1:10" s="28" customFormat="1" ht="20.25" customHeight="1" x14ac:dyDescent="0.2">
      <c r="A32" s="29" t="s">
        <v>163</v>
      </c>
      <c r="B32" s="31"/>
      <c r="C32" s="52">
        <v>56783</v>
      </c>
      <c r="D32" s="52">
        <v>56103</v>
      </c>
      <c r="E32" s="52">
        <v>64289</v>
      </c>
      <c r="F32" s="52">
        <v>57490</v>
      </c>
      <c r="G32" s="52">
        <v>82075</v>
      </c>
      <c r="H32" s="52">
        <v>70867</v>
      </c>
      <c r="I32" s="52">
        <v>-11208</v>
      </c>
      <c r="J32" s="52">
        <v>-13.655802619555285</v>
      </c>
    </row>
    <row r="33" spans="1:10" s="28" customFormat="1" ht="12.2" customHeight="1" x14ac:dyDescent="0.2">
      <c r="A33" s="29"/>
      <c r="B33" s="31" t="s">
        <v>164</v>
      </c>
      <c r="C33" s="51">
        <v>56346</v>
      </c>
      <c r="D33" s="51">
        <v>55604</v>
      </c>
      <c r="E33" s="51">
        <v>62226</v>
      </c>
      <c r="F33" s="51">
        <v>54591</v>
      </c>
      <c r="G33" s="51">
        <v>78226</v>
      </c>
      <c r="H33" s="51">
        <v>63259</v>
      </c>
      <c r="I33" s="51">
        <v>-14967</v>
      </c>
      <c r="J33" s="51">
        <v>-19.133024825505586</v>
      </c>
    </row>
    <row r="34" spans="1:10" s="28" customFormat="1" ht="12.2" customHeight="1" x14ac:dyDescent="0.2">
      <c r="A34" s="29"/>
      <c r="B34" s="31" t="s">
        <v>165</v>
      </c>
      <c r="C34" s="51">
        <v>437</v>
      </c>
      <c r="D34" s="51">
        <v>937</v>
      </c>
      <c r="E34" s="51">
        <v>1895</v>
      </c>
      <c r="F34" s="51">
        <v>2995</v>
      </c>
      <c r="G34" s="51">
        <v>4438</v>
      </c>
      <c r="H34" s="51">
        <v>8003</v>
      </c>
      <c r="I34" s="51">
        <v>3565</v>
      </c>
      <c r="J34" s="51">
        <v>80.328977016674173</v>
      </c>
    </row>
    <row r="35" spans="1:10" s="28" customFormat="1" ht="12.2" customHeight="1" x14ac:dyDescent="0.2">
      <c r="A35" s="29"/>
      <c r="B35" s="31" t="s">
        <v>166</v>
      </c>
      <c r="C35" s="51">
        <v>1456</v>
      </c>
      <c r="D35" s="51">
        <v>0</v>
      </c>
      <c r="E35" s="51">
        <v>1486</v>
      </c>
      <c r="F35" s="51">
        <v>0</v>
      </c>
      <c r="G35" s="51">
        <v>0</v>
      </c>
      <c r="H35" s="51">
        <v>1634</v>
      </c>
      <c r="I35" s="51">
        <v>1634</v>
      </c>
      <c r="J35" s="51" t="s">
        <v>40</v>
      </c>
    </row>
    <row r="36" spans="1:10" s="28" customFormat="1" ht="12.2" customHeight="1" x14ac:dyDescent="0.2">
      <c r="A36" s="29"/>
      <c r="B36" s="31" t="s">
        <v>167</v>
      </c>
      <c r="C36" s="51">
        <v>1230</v>
      </c>
      <c r="D36" s="51">
        <v>99</v>
      </c>
      <c r="E36" s="51">
        <v>1054</v>
      </c>
      <c r="F36" s="51">
        <v>1451</v>
      </c>
      <c r="G36" s="51">
        <v>2363</v>
      </c>
      <c r="H36" s="51">
        <v>3196</v>
      </c>
      <c r="I36" s="51">
        <v>833</v>
      </c>
      <c r="J36" s="51">
        <v>35.251798561151077</v>
      </c>
    </row>
    <row r="37" spans="1:10" s="28" customFormat="1" ht="20.25" customHeight="1" x14ac:dyDescent="0.2">
      <c r="A37" s="29" t="s">
        <v>168</v>
      </c>
      <c r="B37" s="31"/>
      <c r="C37" s="52">
        <v>57942</v>
      </c>
      <c r="D37" s="52">
        <v>61064</v>
      </c>
      <c r="E37" s="52">
        <v>69163</v>
      </c>
      <c r="F37" s="52">
        <v>75186</v>
      </c>
      <c r="G37" s="52">
        <v>97687</v>
      </c>
      <c r="H37" s="52">
        <v>83994</v>
      </c>
      <c r="I37" s="52">
        <v>-13693</v>
      </c>
      <c r="J37" s="52">
        <v>-14.017218258314823</v>
      </c>
    </row>
    <row r="38" spans="1:10" s="28" customFormat="1" ht="12.2" customHeight="1" x14ac:dyDescent="0.2">
      <c r="A38" s="29"/>
      <c r="B38" s="31" t="s">
        <v>169</v>
      </c>
      <c r="C38" s="51">
        <v>57942</v>
      </c>
      <c r="D38" s="51">
        <v>61064</v>
      </c>
      <c r="E38" s="51">
        <v>69163</v>
      </c>
      <c r="F38" s="51">
        <v>75186</v>
      </c>
      <c r="G38" s="51">
        <v>97687</v>
      </c>
      <c r="H38" s="51">
        <v>83994</v>
      </c>
      <c r="I38" s="51">
        <v>-13693</v>
      </c>
      <c r="J38" s="51">
        <v>-14.017218258314823</v>
      </c>
    </row>
    <row r="39" spans="1:10" s="28" customFormat="1" ht="20.25" customHeight="1" x14ac:dyDescent="0.2">
      <c r="A39" s="29" t="s">
        <v>170</v>
      </c>
      <c r="B39" s="31"/>
      <c r="C39" s="52">
        <v>59620</v>
      </c>
      <c r="D39" s="52">
        <v>63291</v>
      </c>
      <c r="E39" s="52">
        <v>70003</v>
      </c>
      <c r="F39" s="52">
        <v>72079</v>
      </c>
      <c r="G39" s="52">
        <v>90874</v>
      </c>
      <c r="H39" s="52">
        <v>78968</v>
      </c>
      <c r="I39" s="52">
        <v>-11906</v>
      </c>
      <c r="J39" s="52">
        <v>-13.101657239694523</v>
      </c>
    </row>
    <row r="40" spans="1:10" s="28" customFormat="1" ht="12.2" customHeight="1" x14ac:dyDescent="0.2">
      <c r="A40" s="29"/>
      <c r="B40" s="31" t="s">
        <v>171</v>
      </c>
      <c r="C40" s="51">
        <v>0</v>
      </c>
      <c r="D40" s="51">
        <v>146</v>
      </c>
      <c r="E40" s="51">
        <v>1198</v>
      </c>
      <c r="F40" s="51">
        <v>44</v>
      </c>
      <c r="G40" s="51">
        <v>539</v>
      </c>
      <c r="H40" s="51">
        <v>461</v>
      </c>
      <c r="I40" s="51">
        <v>-78</v>
      </c>
      <c r="J40" s="51">
        <v>-14.471243042671613</v>
      </c>
    </row>
    <row r="41" spans="1:10" s="28" customFormat="1" ht="12.2" customHeight="1" x14ac:dyDescent="0.2">
      <c r="A41" s="29"/>
      <c r="B41" s="31" t="s">
        <v>172</v>
      </c>
      <c r="C41" s="51">
        <v>59587</v>
      </c>
      <c r="D41" s="51">
        <v>63291</v>
      </c>
      <c r="E41" s="51">
        <v>69721</v>
      </c>
      <c r="F41" s="51">
        <v>71121</v>
      </c>
      <c r="G41" s="51">
        <v>89864</v>
      </c>
      <c r="H41" s="51">
        <v>77864</v>
      </c>
      <c r="I41" s="51">
        <v>-12000</v>
      </c>
      <c r="J41" s="51">
        <v>-13.353511973649072</v>
      </c>
    </row>
    <row r="42" spans="1:10" s="28" customFormat="1" ht="12.2" customHeight="1" x14ac:dyDescent="0.2">
      <c r="A42" s="29"/>
      <c r="B42" s="31" t="s">
        <v>173</v>
      </c>
      <c r="C42" s="51">
        <v>2300</v>
      </c>
      <c r="D42" s="51">
        <v>1807</v>
      </c>
      <c r="E42" s="51">
        <v>2893</v>
      </c>
      <c r="F42" s="51">
        <v>4892</v>
      </c>
      <c r="G42" s="51">
        <v>4915</v>
      </c>
      <c r="H42" s="51">
        <v>5375</v>
      </c>
      <c r="I42" s="51">
        <v>460</v>
      </c>
      <c r="J42" s="51">
        <v>9.3591047812817898</v>
      </c>
    </row>
    <row r="43" spans="1:10" s="28" customFormat="1" ht="20.25" customHeight="1" x14ac:dyDescent="0.2">
      <c r="A43" s="29" t="s">
        <v>174</v>
      </c>
      <c r="B43" s="31"/>
      <c r="C43" s="52">
        <v>806</v>
      </c>
      <c r="D43" s="52">
        <v>292</v>
      </c>
      <c r="E43" s="52">
        <v>774</v>
      </c>
      <c r="F43" s="52">
        <v>23</v>
      </c>
      <c r="G43" s="52">
        <v>385</v>
      </c>
      <c r="H43" s="52">
        <v>863</v>
      </c>
      <c r="I43" s="52">
        <v>478</v>
      </c>
      <c r="J43" s="52">
        <v>124.15584415584415</v>
      </c>
    </row>
    <row r="44" spans="1:10" s="28" customFormat="1" ht="12.2" customHeight="1" x14ac:dyDescent="0.2">
      <c r="A44" s="29"/>
      <c r="B44" s="31" t="s">
        <v>175</v>
      </c>
      <c r="C44" s="51">
        <v>728</v>
      </c>
      <c r="D44" s="51">
        <v>292</v>
      </c>
      <c r="E44" s="51">
        <v>774</v>
      </c>
      <c r="F44" s="51">
        <v>23</v>
      </c>
      <c r="G44" s="51">
        <v>385</v>
      </c>
      <c r="H44" s="51">
        <v>863</v>
      </c>
      <c r="I44" s="51">
        <v>478</v>
      </c>
      <c r="J44" s="51">
        <v>124.15584415584415</v>
      </c>
    </row>
    <row r="45" spans="1:10" s="28" customFormat="1" ht="12.2" customHeight="1" x14ac:dyDescent="0.2">
      <c r="A45" s="29"/>
      <c r="B45" s="31" t="s">
        <v>176</v>
      </c>
      <c r="C45" s="51">
        <v>208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 t="s">
        <v>40</v>
      </c>
    </row>
    <row r="46" spans="1:10" s="28" customFormat="1" ht="12.2" customHeight="1" x14ac:dyDescent="0.2">
      <c r="A46" s="29"/>
      <c r="B46" s="31" t="s">
        <v>177</v>
      </c>
      <c r="C46" s="51">
        <v>78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 t="s">
        <v>40</v>
      </c>
    </row>
    <row r="47" spans="1:10" s="28" customFormat="1" ht="20.25" customHeight="1" x14ac:dyDescent="0.2">
      <c r="A47" s="110" t="s">
        <v>178</v>
      </c>
      <c r="B47" s="111"/>
      <c r="C47" s="116">
        <v>209</v>
      </c>
      <c r="D47" s="116">
        <v>181</v>
      </c>
      <c r="E47" s="116">
        <v>257</v>
      </c>
      <c r="F47" s="116">
        <v>0</v>
      </c>
      <c r="G47" s="116">
        <v>0</v>
      </c>
      <c r="H47" s="116">
        <v>0</v>
      </c>
      <c r="I47" s="117">
        <v>0</v>
      </c>
      <c r="J47" s="117" t="s">
        <v>40</v>
      </c>
    </row>
    <row r="48" spans="1:10" ht="10.5" customHeight="1" x14ac:dyDescent="0.2">
      <c r="A48" s="11" t="str">
        <f>"1."</f>
        <v>1.</v>
      </c>
      <c r="B48" s="5" t="s">
        <v>201</v>
      </c>
      <c r="C48" s="23"/>
      <c r="D48" s="23"/>
      <c r="E48" s="23"/>
      <c r="F48" s="23"/>
      <c r="G48" s="23"/>
      <c r="H48" s="23"/>
      <c r="I48" s="23"/>
      <c r="J48" s="23"/>
    </row>
    <row r="49" spans="1:10" ht="10.5" customHeight="1" x14ac:dyDescent="0.2">
      <c r="A49" s="11" t="str">
        <f>"2."</f>
        <v>2.</v>
      </c>
      <c r="B49" s="5" t="s">
        <v>180</v>
      </c>
      <c r="C49" s="23"/>
      <c r="D49" s="23"/>
      <c r="E49" s="23"/>
      <c r="F49" s="23"/>
      <c r="G49" s="23"/>
      <c r="H49" s="23"/>
      <c r="I49" s="23"/>
      <c r="J49" s="23"/>
    </row>
    <row r="50" spans="1:10" ht="10.5" customHeight="1" x14ac:dyDescent="0.2">
      <c r="A50" s="11" t="str">
        <f>"3."</f>
        <v>3.</v>
      </c>
      <c r="B50" s="5" t="s">
        <v>181</v>
      </c>
      <c r="C50" s="23"/>
      <c r="D50" s="23"/>
      <c r="E50" s="23"/>
      <c r="F50" s="23"/>
      <c r="G50" s="23"/>
      <c r="H50" s="23"/>
      <c r="I50" s="23"/>
      <c r="J50" s="23"/>
    </row>
    <row r="51" spans="1:10" ht="10.5" customHeight="1" x14ac:dyDescent="0.2">
      <c r="A51" s="11" t="str">
        <f>"4."</f>
        <v>4.</v>
      </c>
      <c r="B51" s="5" t="s">
        <v>182</v>
      </c>
      <c r="C51" s="23"/>
      <c r="D51" s="23"/>
      <c r="E51" s="23"/>
      <c r="F51" s="23"/>
      <c r="G51" s="23"/>
      <c r="H51" s="23"/>
      <c r="I51" s="23"/>
      <c r="J51" s="23"/>
    </row>
    <row r="52" spans="1:10" ht="10.5" customHeight="1" x14ac:dyDescent="0.2">
      <c r="A52" s="11" t="str">
        <f>"5."</f>
        <v>5.</v>
      </c>
      <c r="B52" s="5" t="s">
        <v>183</v>
      </c>
      <c r="C52" s="23"/>
      <c r="D52" s="23"/>
      <c r="E52" s="23"/>
      <c r="F52" s="23"/>
      <c r="G52" s="23"/>
      <c r="H52" s="23"/>
      <c r="I52" s="23"/>
      <c r="J52" s="23"/>
    </row>
    <row r="53" spans="1:10" ht="10.5" customHeight="1" x14ac:dyDescent="0.2">
      <c r="A53" s="11" t="str">
        <f>"6."</f>
        <v>6.</v>
      </c>
      <c r="B53" s="5" t="s">
        <v>184</v>
      </c>
      <c r="C53" s="23"/>
      <c r="D53" s="23"/>
      <c r="E53" s="23"/>
      <c r="F53" s="23"/>
      <c r="G53" s="23"/>
      <c r="H53" s="23"/>
      <c r="I53" s="23"/>
      <c r="J53" s="23"/>
    </row>
    <row r="54" spans="1:10" ht="10.5" customHeight="1" x14ac:dyDescent="0.2">
      <c r="A54" s="11" t="str">
        <f>"7."</f>
        <v>7.</v>
      </c>
      <c r="B54" s="5" t="s">
        <v>185</v>
      </c>
      <c r="C54" s="23"/>
      <c r="D54" s="23"/>
      <c r="E54" s="23"/>
      <c r="F54" s="23"/>
      <c r="G54" s="23"/>
      <c r="H54" s="23"/>
      <c r="I54" s="23"/>
      <c r="J54" s="23"/>
    </row>
    <row r="55" spans="1:10" ht="10.5" customHeight="1" x14ac:dyDescent="0.2">
      <c r="A55" s="11" t="str">
        <f>"8."</f>
        <v>8.</v>
      </c>
      <c r="B55" s="5" t="s">
        <v>186</v>
      </c>
      <c r="C55" s="23"/>
      <c r="D55" s="23"/>
      <c r="E55" s="23"/>
      <c r="F55" s="23"/>
      <c r="G55" s="23"/>
      <c r="H55" s="23"/>
      <c r="I55" s="23"/>
      <c r="J55" s="23"/>
    </row>
    <row r="56" spans="1:10" ht="10.5" customHeight="1" x14ac:dyDescent="0.2">
      <c r="A56" s="11" t="str">
        <f>"9."</f>
        <v>9.</v>
      </c>
      <c r="B56" s="5" t="s">
        <v>187</v>
      </c>
      <c r="C56" s="23"/>
      <c r="D56" s="23"/>
      <c r="E56" s="23"/>
      <c r="F56" s="23"/>
      <c r="G56" s="23"/>
      <c r="H56" s="23"/>
      <c r="I56" s="23"/>
      <c r="J56" s="23"/>
    </row>
    <row r="57" spans="1:10" ht="10.5" customHeight="1" x14ac:dyDescent="0.2">
      <c r="A57" s="11" t="str">
        <f>"10."</f>
        <v>10.</v>
      </c>
      <c r="B57" s="5" t="s">
        <v>188</v>
      </c>
      <c r="C57" s="23"/>
      <c r="D57" s="23"/>
      <c r="E57" s="23"/>
      <c r="F57" s="23"/>
      <c r="G57" s="23"/>
      <c r="H57" s="23"/>
      <c r="I57" s="23"/>
      <c r="J57" s="23"/>
    </row>
    <row r="58" spans="1:10" ht="10.5" customHeight="1" x14ac:dyDescent="0.2">
      <c r="A58" s="11" t="str">
        <f>"11."</f>
        <v>11.</v>
      </c>
      <c r="B58" s="5" t="s">
        <v>189</v>
      </c>
      <c r="C58" s="23"/>
      <c r="D58" s="23"/>
      <c r="E58" s="23"/>
      <c r="F58" s="23"/>
      <c r="G58" s="23"/>
      <c r="H58" s="23"/>
      <c r="I58" s="23"/>
      <c r="J58" s="23"/>
    </row>
    <row r="59" spans="1:10" ht="10.5" customHeight="1" x14ac:dyDescent="0.2">
      <c r="A59" s="11" t="str">
        <f>"12."</f>
        <v>12.</v>
      </c>
      <c r="B59" s="5" t="s">
        <v>190</v>
      </c>
      <c r="C59" s="23"/>
      <c r="D59" s="23"/>
      <c r="E59" s="23"/>
      <c r="F59" s="23"/>
      <c r="G59" s="23"/>
      <c r="H59" s="23"/>
      <c r="I59" s="23"/>
      <c r="J59" s="23"/>
    </row>
    <row r="60" spans="1:10" ht="10.5" customHeight="1" x14ac:dyDescent="0.2">
      <c r="A60" s="11" t="str">
        <f>"13."</f>
        <v>13.</v>
      </c>
      <c r="B60" s="5" t="s">
        <v>191</v>
      </c>
      <c r="C60" s="23"/>
      <c r="D60" s="23"/>
      <c r="E60" s="23"/>
      <c r="F60" s="23"/>
      <c r="G60" s="23"/>
      <c r="H60" s="23"/>
      <c r="I60" s="23"/>
      <c r="J60" s="23"/>
    </row>
    <row r="61" spans="1:10" ht="10.5" customHeight="1" x14ac:dyDescent="0.2">
      <c r="A61" s="11" t="str">
        <f>"14."</f>
        <v>14.</v>
      </c>
      <c r="B61" s="5" t="s">
        <v>192</v>
      </c>
      <c r="C61" s="23"/>
      <c r="D61" s="23"/>
      <c r="E61" s="23"/>
      <c r="F61" s="23"/>
      <c r="G61" s="23"/>
      <c r="H61" s="23"/>
      <c r="I61" s="23"/>
      <c r="J61" s="23"/>
    </row>
    <row r="62" spans="1:10" ht="10.5" customHeight="1" x14ac:dyDescent="0.2">
      <c r="A62" s="11" t="str">
        <f>"15."</f>
        <v>15.</v>
      </c>
      <c r="B62" s="5" t="s">
        <v>202</v>
      </c>
      <c r="C62" s="23"/>
      <c r="D62" s="23"/>
      <c r="E62" s="23"/>
      <c r="F62" s="23"/>
      <c r="G62" s="23"/>
      <c r="H62" s="23"/>
      <c r="I62" s="23"/>
      <c r="J62" s="23"/>
    </row>
    <row r="63" spans="1:10" ht="10.5" customHeight="1" x14ac:dyDescent="0.2">
      <c r="A63" s="8" t="s">
        <v>47</v>
      </c>
    </row>
    <row r="64" spans="1:10" s="23" customFormat="1" ht="10.5" customHeight="1" x14ac:dyDescent="0.2">
      <c r="A64" s="11" t="str">
        <f>".."</f>
        <v>..</v>
      </c>
      <c r="B64" s="23" t="s">
        <v>48</v>
      </c>
      <c r="I64"/>
      <c r="J64"/>
    </row>
    <row r="65" spans="1:10" ht="10.5" customHeight="1" x14ac:dyDescent="0.2">
      <c r="A65" s="25" t="s">
        <v>203</v>
      </c>
      <c r="I65" s="23"/>
      <c r="J65" s="23"/>
    </row>
    <row r="66" spans="1:10" ht="10.5" customHeight="1" x14ac:dyDescent="0.2">
      <c r="A66" s="25" t="s">
        <v>204</v>
      </c>
    </row>
    <row r="67" spans="1:10" ht="10.5" customHeight="1" x14ac:dyDescent="0.2">
      <c r="A67" s="25" t="s">
        <v>205</v>
      </c>
    </row>
    <row r="68" spans="1:10" ht="10.5" customHeight="1" x14ac:dyDescent="0.2">
      <c r="A68" s="25" t="s">
        <v>206</v>
      </c>
    </row>
    <row r="69" spans="1:10" ht="10.5" customHeight="1" x14ac:dyDescent="0.2">
      <c r="A69" t="s">
        <v>198</v>
      </c>
    </row>
  </sheetData>
  <mergeCells count="3">
    <mergeCell ref="A5:B6"/>
    <mergeCell ref="I5:J5"/>
    <mergeCell ref="C5:H5"/>
  </mergeCells>
  <printOptions horizontalCentered="1"/>
  <pageMargins left="0.39370078740157483" right="0.39370078740157483" top="0.38" bottom="0.38" header="0.19685039370078741" footer="0.3937007874015748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4139-3EE4-443E-AB06-A9FAF3FF74AE}">
  <dimension ref="A1:L17"/>
  <sheetViews>
    <sheetView zoomScaleNormal="100" workbookViewId="0"/>
  </sheetViews>
  <sheetFormatPr defaultRowHeight="11.25" x14ac:dyDescent="0.2"/>
  <cols>
    <col min="1" max="1" width="10.1640625" customWidth="1"/>
    <col min="2" max="12" width="9.83203125" customWidth="1"/>
  </cols>
  <sheetData>
    <row r="1" spans="1:12" ht="12.75" customHeight="1" x14ac:dyDescent="0.2">
      <c r="A1" s="2" t="s">
        <v>207</v>
      </c>
      <c r="B1" s="54"/>
      <c r="C1" s="54"/>
      <c r="D1" s="54"/>
    </row>
    <row r="2" spans="1:12" ht="12.75" customHeight="1" x14ac:dyDescent="0.2">
      <c r="A2" s="54"/>
      <c r="B2" s="54"/>
      <c r="C2" s="54"/>
      <c r="D2" s="54"/>
    </row>
    <row r="3" spans="1:12" ht="17.25" x14ac:dyDescent="0.25">
      <c r="A3" s="34" t="s">
        <v>208</v>
      </c>
      <c r="B3" s="34"/>
      <c r="C3" s="34"/>
      <c r="D3" s="34"/>
      <c r="E3" s="8"/>
      <c r="F3" s="8"/>
      <c r="G3" s="8"/>
    </row>
    <row r="5" spans="1:12" ht="15.75" customHeight="1" x14ac:dyDescent="0.2">
      <c r="A5" s="159" t="s">
        <v>209</v>
      </c>
      <c r="B5" s="171" t="s">
        <v>53</v>
      </c>
      <c r="C5" s="172"/>
      <c r="D5" s="172"/>
      <c r="E5" s="172"/>
      <c r="F5" s="172"/>
      <c r="G5" s="173"/>
      <c r="H5" s="162" t="s">
        <v>210</v>
      </c>
      <c r="I5" s="164" t="s">
        <v>211</v>
      </c>
      <c r="J5" s="164" t="s">
        <v>212</v>
      </c>
      <c r="K5" s="164" t="s">
        <v>213</v>
      </c>
      <c r="L5" s="164" t="s">
        <v>214</v>
      </c>
    </row>
    <row r="6" spans="1:12" ht="17.25" customHeight="1" x14ac:dyDescent="0.2">
      <c r="A6" s="160"/>
      <c r="B6" s="118" t="s">
        <v>215</v>
      </c>
      <c r="C6" s="119" t="s">
        <v>216</v>
      </c>
      <c r="D6" s="119" t="s">
        <v>217</v>
      </c>
      <c r="E6" s="119" t="s">
        <v>218</v>
      </c>
      <c r="F6" s="120" t="s">
        <v>219</v>
      </c>
      <c r="G6" s="119">
        <v>2020</v>
      </c>
      <c r="H6" s="163"/>
      <c r="I6" s="165"/>
      <c r="J6" s="165"/>
      <c r="K6" s="165"/>
      <c r="L6" s="165"/>
    </row>
    <row r="7" spans="1:12" ht="11.25" customHeight="1" x14ac:dyDescent="0.2">
      <c r="A7" s="161"/>
      <c r="B7" s="168" t="s">
        <v>220</v>
      </c>
      <c r="C7" s="169"/>
      <c r="D7" s="169"/>
      <c r="E7" s="169"/>
      <c r="F7" s="169"/>
      <c r="G7" s="170"/>
      <c r="H7" s="166" t="s">
        <v>221</v>
      </c>
      <c r="I7" s="167"/>
      <c r="J7" s="167"/>
      <c r="K7" s="167"/>
      <c r="L7" s="167"/>
    </row>
    <row r="8" spans="1:12" ht="12.75" customHeight="1" x14ac:dyDescent="0.2">
      <c r="A8" s="56" t="s">
        <v>222</v>
      </c>
      <c r="B8" s="125">
        <v>63638</v>
      </c>
      <c r="C8" s="126">
        <v>86625</v>
      </c>
      <c r="D8" s="126">
        <v>116580</v>
      </c>
      <c r="E8" s="126">
        <v>104462</v>
      </c>
      <c r="F8" s="126">
        <v>141820</v>
      </c>
      <c r="G8" s="126">
        <v>138664</v>
      </c>
      <c r="H8" s="87">
        <v>36.1</v>
      </c>
      <c r="I8" s="87">
        <v>34.6</v>
      </c>
      <c r="J8" s="87">
        <v>-10.4</v>
      </c>
      <c r="K8" s="89">
        <v>35.799999999999997</v>
      </c>
      <c r="L8" s="89">
        <v>-2.2000000000000002</v>
      </c>
    </row>
    <row r="9" spans="1:12" ht="12.75" customHeight="1" x14ac:dyDescent="0.2">
      <c r="A9" s="56" t="s">
        <v>223</v>
      </c>
      <c r="B9" s="127">
        <v>201232</v>
      </c>
      <c r="C9" s="128">
        <v>240102</v>
      </c>
      <c r="D9" s="128">
        <v>247499</v>
      </c>
      <c r="E9" s="128">
        <v>296833</v>
      </c>
      <c r="F9" s="128">
        <v>369478</v>
      </c>
      <c r="G9" s="128">
        <v>356413</v>
      </c>
      <c r="H9" s="87">
        <v>19.3</v>
      </c>
      <c r="I9" s="87">
        <v>3.1</v>
      </c>
      <c r="J9" s="87">
        <v>19.899999999999999</v>
      </c>
      <c r="K9" s="89">
        <v>24.5</v>
      </c>
      <c r="L9" s="89">
        <v>-3.5</v>
      </c>
    </row>
    <row r="10" spans="1:12" ht="12.75" customHeight="1" x14ac:dyDescent="0.2">
      <c r="A10" s="56" t="s">
        <v>224</v>
      </c>
      <c r="B10" s="127">
        <v>30069</v>
      </c>
      <c r="C10" s="128">
        <v>34994</v>
      </c>
      <c r="D10" s="128">
        <v>35997</v>
      </c>
      <c r="E10" s="128">
        <v>43251</v>
      </c>
      <c r="F10" s="128">
        <v>53890</v>
      </c>
      <c r="G10" s="128">
        <v>51978</v>
      </c>
      <c r="H10" s="87">
        <v>16.399999999999999</v>
      </c>
      <c r="I10" s="87">
        <v>2.9</v>
      </c>
      <c r="J10" s="87">
        <v>20.2</v>
      </c>
      <c r="K10" s="89">
        <v>24.6</v>
      </c>
      <c r="L10" s="89">
        <v>-3.5</v>
      </c>
    </row>
    <row r="11" spans="1:12" ht="12.75" customHeight="1" x14ac:dyDescent="0.2">
      <c r="A11" s="57" t="s">
        <v>103</v>
      </c>
      <c r="B11" s="129">
        <v>294939</v>
      </c>
      <c r="C11" s="130">
        <v>361721</v>
      </c>
      <c r="D11" s="130">
        <v>400076</v>
      </c>
      <c r="E11" s="130">
        <v>444546</v>
      </c>
      <c r="F11" s="130">
        <v>565189</v>
      </c>
      <c r="G11" s="130">
        <v>547055</v>
      </c>
      <c r="H11" s="88">
        <v>22.6</v>
      </c>
      <c r="I11" s="88">
        <v>10.6</v>
      </c>
      <c r="J11" s="88">
        <v>11.1</v>
      </c>
      <c r="K11" s="90">
        <v>27.1</v>
      </c>
      <c r="L11" s="90">
        <v>-3.2</v>
      </c>
    </row>
    <row r="12" spans="1:12" ht="10.5" customHeight="1" x14ac:dyDescent="0.2">
      <c r="A12" s="83" t="s">
        <v>225</v>
      </c>
      <c r="B12" s="23"/>
      <c r="C12" s="23"/>
      <c r="D12" s="23"/>
      <c r="E12" s="23"/>
      <c r="F12" s="23"/>
      <c r="G12" s="23"/>
      <c r="H12" s="82"/>
    </row>
    <row r="13" spans="1:12" ht="10.5" customHeight="1" x14ac:dyDescent="0.2">
      <c r="A13" s="85" t="s">
        <v>226</v>
      </c>
    </row>
    <row r="14" spans="1:12" ht="10.5" customHeight="1" x14ac:dyDescent="0.2">
      <c r="A14" s="23" t="s">
        <v>227</v>
      </c>
    </row>
    <row r="15" spans="1:12" ht="10.5" customHeight="1" x14ac:dyDescent="0.2">
      <c r="A15" s="8" t="s">
        <v>47</v>
      </c>
    </row>
    <row r="16" spans="1:12" ht="10.5" customHeight="1" x14ac:dyDescent="0.2">
      <c r="A16" s="11" t="s">
        <v>228</v>
      </c>
      <c r="B16" s="23"/>
    </row>
    <row r="17" spans="1:1" ht="10.5" customHeight="1" x14ac:dyDescent="0.2">
      <c r="A17" s="23" t="s">
        <v>229</v>
      </c>
    </row>
  </sheetData>
  <mergeCells count="9">
    <mergeCell ref="A5:A7"/>
    <mergeCell ref="H5:H6"/>
    <mergeCell ref="I5:I6"/>
    <mergeCell ref="J5:J6"/>
    <mergeCell ref="L5:L6"/>
    <mergeCell ref="H7:L7"/>
    <mergeCell ref="B7:G7"/>
    <mergeCell ref="K5:K6"/>
    <mergeCell ref="B5:G5"/>
  </mergeCells>
  <phoneticPr fontId="2" type="noConversion"/>
  <pageMargins left="0.7" right="0.7" top="0.75" bottom="0.75" header="0.3" footer="0.3"/>
  <pageSetup paperSize="9" scale="92" orientation="portrait" r:id="rId1"/>
  <ignoredErrors>
    <ignoredError sqref="B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C9AA-BD10-4DE5-8254-2E088C5D9527}">
  <dimension ref="A1:M6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10" sqref="A10"/>
      <selection pane="bottomRight"/>
    </sheetView>
  </sheetViews>
  <sheetFormatPr defaultColWidth="11.1640625" defaultRowHeight="12.75" x14ac:dyDescent="0.2"/>
  <cols>
    <col min="1" max="1" width="3.33203125" style="60" customWidth="1"/>
    <col min="2" max="2" width="16.5" style="60" customWidth="1"/>
    <col min="3" max="3" width="11.1640625" style="60"/>
    <col min="4" max="4" width="11.1640625" style="60" customWidth="1"/>
    <col min="5" max="8" width="11.1640625" style="60"/>
    <col min="9" max="13" width="8.83203125" style="60" customWidth="1"/>
    <col min="14" max="16384" width="11.1640625" style="60"/>
  </cols>
  <sheetData>
    <row r="1" spans="1:13" x14ac:dyDescent="0.2">
      <c r="A1" s="58" t="s">
        <v>230</v>
      </c>
      <c r="B1" s="59"/>
    </row>
    <row r="2" spans="1:13" ht="12.75" customHeight="1" x14ac:dyDescent="0.2"/>
    <row r="3" spans="1:13" ht="17.25" x14ac:dyDescent="0.25">
      <c r="A3" s="61" t="s">
        <v>231</v>
      </c>
      <c r="B3" s="62"/>
      <c r="C3" s="62"/>
      <c r="D3" s="62"/>
      <c r="E3" s="62"/>
      <c r="F3" s="62"/>
      <c r="G3" s="62"/>
      <c r="H3" s="62"/>
      <c r="I3" s="63"/>
      <c r="J3" s="63"/>
      <c r="K3" s="63"/>
      <c r="L3" s="63"/>
    </row>
    <row r="4" spans="1:13" ht="11.25" customHeight="1" x14ac:dyDescent="0.2">
      <c r="A4" s="64"/>
      <c r="B4" s="65"/>
      <c r="C4" s="65"/>
      <c r="D4" s="65"/>
      <c r="E4" s="65"/>
      <c r="F4" s="65"/>
      <c r="G4" s="65"/>
      <c r="H4" s="65"/>
      <c r="I4" s="66"/>
      <c r="J4" s="66"/>
      <c r="K4" s="66"/>
      <c r="L4" s="66"/>
    </row>
    <row r="5" spans="1:13" x14ac:dyDescent="0.2">
      <c r="A5" s="178" t="s">
        <v>137</v>
      </c>
      <c r="B5" s="179"/>
      <c r="C5" s="186" t="s">
        <v>53</v>
      </c>
      <c r="D5" s="187"/>
      <c r="E5" s="187"/>
      <c r="F5" s="187"/>
      <c r="G5" s="187"/>
      <c r="H5" s="188"/>
      <c r="I5" s="184" t="s">
        <v>210</v>
      </c>
      <c r="J5" s="174" t="s">
        <v>211</v>
      </c>
      <c r="K5" s="174" t="s">
        <v>212</v>
      </c>
      <c r="L5" s="174" t="s">
        <v>213</v>
      </c>
      <c r="M5" s="174" t="s">
        <v>214</v>
      </c>
    </row>
    <row r="6" spans="1:13" ht="32.25" customHeight="1" x14ac:dyDescent="0.2">
      <c r="A6" s="180"/>
      <c r="B6" s="181"/>
      <c r="C6" s="67" t="s">
        <v>215</v>
      </c>
      <c r="D6" s="67" t="s">
        <v>216</v>
      </c>
      <c r="E6" s="86" t="s">
        <v>217</v>
      </c>
      <c r="F6" s="86" t="s">
        <v>218</v>
      </c>
      <c r="G6" s="86" t="s">
        <v>219</v>
      </c>
      <c r="H6" s="86">
        <v>2020</v>
      </c>
      <c r="I6" s="185"/>
      <c r="J6" s="175"/>
      <c r="K6" s="175"/>
      <c r="L6" s="175"/>
      <c r="M6" s="175"/>
    </row>
    <row r="7" spans="1:13" ht="12.75" customHeight="1" x14ac:dyDescent="0.2">
      <c r="A7" s="182"/>
      <c r="B7" s="183"/>
      <c r="C7" s="189" t="s">
        <v>220</v>
      </c>
      <c r="D7" s="190"/>
      <c r="E7" s="190"/>
      <c r="F7" s="190"/>
      <c r="G7" s="190"/>
      <c r="H7" s="191"/>
      <c r="I7" s="176" t="s">
        <v>221</v>
      </c>
      <c r="J7" s="177"/>
      <c r="K7" s="177"/>
      <c r="L7" s="177"/>
      <c r="M7" s="177"/>
    </row>
    <row r="8" spans="1:13" x14ac:dyDescent="0.2">
      <c r="A8" s="68" t="s">
        <v>138</v>
      </c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131"/>
    </row>
    <row r="9" spans="1:13" x14ac:dyDescent="0.2">
      <c r="A9" s="68"/>
      <c r="B9" s="69" t="s">
        <v>232</v>
      </c>
      <c r="C9" s="71">
        <v>8247</v>
      </c>
      <c r="D9" s="71">
        <v>10125</v>
      </c>
      <c r="E9" s="71">
        <v>10088</v>
      </c>
      <c r="F9" s="71">
        <v>16157</v>
      </c>
      <c r="G9" s="71">
        <v>20327</v>
      </c>
      <c r="H9" s="71">
        <v>23738</v>
      </c>
      <c r="I9" s="72">
        <v>22.8</v>
      </c>
      <c r="J9" s="72">
        <v>-0.4</v>
      </c>
      <c r="K9" s="72">
        <v>60.2</v>
      </c>
      <c r="L9" s="72">
        <v>25.8</v>
      </c>
      <c r="M9" s="135">
        <v>16.8</v>
      </c>
    </row>
    <row r="10" spans="1:13" x14ac:dyDescent="0.2">
      <c r="A10" s="68" t="s">
        <v>140</v>
      </c>
      <c r="B10" s="69"/>
      <c r="C10" s="73"/>
      <c r="D10" s="73"/>
      <c r="E10" s="73"/>
      <c r="F10" s="73"/>
      <c r="G10" s="73"/>
      <c r="H10" s="73"/>
      <c r="I10" s="74"/>
      <c r="J10" s="74"/>
      <c r="K10" s="74"/>
      <c r="L10" s="74"/>
      <c r="M10" s="135"/>
    </row>
    <row r="11" spans="1:13" x14ac:dyDescent="0.2">
      <c r="A11" s="68"/>
      <c r="B11" s="69" t="s">
        <v>233</v>
      </c>
      <c r="C11" s="71">
        <v>93742</v>
      </c>
      <c r="D11" s="71">
        <v>120475</v>
      </c>
      <c r="E11" s="71">
        <v>134350</v>
      </c>
      <c r="F11" s="71">
        <v>145985</v>
      </c>
      <c r="G11" s="71">
        <v>189577</v>
      </c>
      <c r="H11" s="71">
        <v>207595</v>
      </c>
      <c r="I11" s="72">
        <v>28.5</v>
      </c>
      <c r="J11" s="72">
        <v>11.5</v>
      </c>
      <c r="K11" s="72">
        <v>8.6999999999999993</v>
      </c>
      <c r="L11" s="72">
        <v>29.9</v>
      </c>
      <c r="M11" s="135">
        <v>9.5</v>
      </c>
    </row>
    <row r="12" spans="1:13" x14ac:dyDescent="0.2">
      <c r="A12" s="68" t="s">
        <v>142</v>
      </c>
      <c r="B12" s="69"/>
      <c r="C12" s="73"/>
      <c r="D12" s="73"/>
      <c r="E12" s="73"/>
      <c r="F12" s="73"/>
      <c r="G12" s="73"/>
      <c r="H12" s="73"/>
      <c r="I12" s="74"/>
      <c r="J12" s="74"/>
      <c r="K12" s="74"/>
      <c r="L12" s="74"/>
      <c r="M12" s="135"/>
    </row>
    <row r="13" spans="1:13" x14ac:dyDescent="0.2">
      <c r="A13" s="68"/>
      <c r="B13" s="69" t="s">
        <v>234</v>
      </c>
      <c r="C13" s="71" t="s">
        <v>235</v>
      </c>
      <c r="D13" s="71" t="s">
        <v>235</v>
      </c>
      <c r="E13" s="71" t="s">
        <v>235</v>
      </c>
      <c r="F13" s="71" t="s">
        <v>235</v>
      </c>
      <c r="G13" s="71" t="s">
        <v>235</v>
      </c>
      <c r="H13" s="71" t="s">
        <v>235</v>
      </c>
      <c r="I13" s="72" t="s">
        <v>235</v>
      </c>
      <c r="J13" s="72" t="s">
        <v>235</v>
      </c>
      <c r="K13" s="72" t="s">
        <v>235</v>
      </c>
      <c r="L13" s="72" t="s">
        <v>235</v>
      </c>
      <c r="M13" s="72" t="s">
        <v>235</v>
      </c>
    </row>
    <row r="14" spans="1:13" x14ac:dyDescent="0.2">
      <c r="A14" s="68" t="s">
        <v>144</v>
      </c>
      <c r="B14" s="69"/>
      <c r="C14" s="73"/>
      <c r="D14" s="73"/>
      <c r="E14" s="73"/>
      <c r="F14" s="73"/>
      <c r="G14" s="73"/>
      <c r="H14" s="73"/>
      <c r="I14" s="74"/>
      <c r="J14" s="74"/>
      <c r="K14" s="74"/>
      <c r="L14" s="74"/>
      <c r="M14" s="135"/>
    </row>
    <row r="15" spans="1:13" x14ac:dyDescent="0.2">
      <c r="A15" s="68"/>
      <c r="B15" s="69" t="s">
        <v>236</v>
      </c>
      <c r="C15" s="71">
        <v>50045</v>
      </c>
      <c r="D15" s="71">
        <v>62418</v>
      </c>
      <c r="E15" s="71">
        <v>70421</v>
      </c>
      <c r="F15" s="71">
        <v>66955</v>
      </c>
      <c r="G15" s="71">
        <v>89234</v>
      </c>
      <c r="H15" s="71">
        <v>74267</v>
      </c>
      <c r="I15" s="72">
        <v>24.7</v>
      </c>
      <c r="J15" s="72">
        <v>12.8</v>
      </c>
      <c r="K15" s="72">
        <v>-4.9000000000000004</v>
      </c>
      <c r="L15" s="72">
        <v>33.299999999999997</v>
      </c>
      <c r="M15" s="135">
        <v>-16.8</v>
      </c>
    </row>
    <row r="16" spans="1:13" x14ac:dyDescent="0.2">
      <c r="A16" s="68" t="s">
        <v>146</v>
      </c>
      <c r="B16" s="69"/>
      <c r="C16" s="73"/>
      <c r="D16" s="73"/>
      <c r="E16" s="73"/>
      <c r="F16" s="73"/>
      <c r="G16" s="73"/>
      <c r="H16" s="73"/>
      <c r="I16" s="74"/>
      <c r="J16" s="74"/>
      <c r="K16" s="74"/>
      <c r="L16" s="74"/>
      <c r="M16" s="135"/>
    </row>
    <row r="17" spans="1:13" x14ac:dyDescent="0.2">
      <c r="A17" s="68"/>
      <c r="B17" s="69" t="s">
        <v>237</v>
      </c>
      <c r="C17" s="71" t="s">
        <v>235</v>
      </c>
      <c r="D17" s="71" t="s">
        <v>235</v>
      </c>
      <c r="E17" s="71" t="s">
        <v>235</v>
      </c>
      <c r="F17" s="71" t="s">
        <v>235</v>
      </c>
      <c r="G17" s="71" t="s">
        <v>235</v>
      </c>
      <c r="H17" s="71" t="s">
        <v>235</v>
      </c>
      <c r="I17" s="72" t="s">
        <v>235</v>
      </c>
      <c r="J17" s="72" t="s">
        <v>235</v>
      </c>
      <c r="K17" s="72" t="s">
        <v>235</v>
      </c>
      <c r="L17" s="72" t="s">
        <v>235</v>
      </c>
      <c r="M17" s="72" t="s">
        <v>235</v>
      </c>
    </row>
    <row r="18" spans="1:13" x14ac:dyDescent="0.2">
      <c r="A18" s="68" t="s">
        <v>148</v>
      </c>
      <c r="B18" s="69"/>
      <c r="C18" s="73"/>
      <c r="D18" s="73"/>
      <c r="E18" s="73"/>
      <c r="F18" s="73"/>
      <c r="G18" s="73"/>
      <c r="H18" s="73"/>
      <c r="I18" s="74"/>
      <c r="J18" s="74"/>
      <c r="K18" s="74"/>
      <c r="L18" s="74"/>
      <c r="M18" s="135"/>
    </row>
    <row r="19" spans="1:13" x14ac:dyDescent="0.2">
      <c r="A19" s="68"/>
      <c r="B19" s="69" t="s">
        <v>238</v>
      </c>
      <c r="C19" s="71">
        <v>19255</v>
      </c>
      <c r="D19" s="71">
        <v>16310</v>
      </c>
      <c r="E19" s="71">
        <v>19180</v>
      </c>
      <c r="F19" s="71">
        <v>26972</v>
      </c>
      <c r="G19" s="71">
        <v>28405</v>
      </c>
      <c r="H19" s="71">
        <v>27445</v>
      </c>
      <c r="I19" s="72">
        <v>-15.3</v>
      </c>
      <c r="J19" s="72">
        <v>17.600000000000001</v>
      </c>
      <c r="K19" s="72">
        <v>40.6</v>
      </c>
      <c r="L19" s="72">
        <v>5.3</v>
      </c>
      <c r="M19" s="135">
        <v>-3.4</v>
      </c>
    </row>
    <row r="20" spans="1:13" x14ac:dyDescent="0.2">
      <c r="A20" s="68" t="s">
        <v>150</v>
      </c>
      <c r="B20" s="69"/>
      <c r="C20" s="73"/>
      <c r="D20" s="73"/>
      <c r="E20" s="73"/>
      <c r="F20" s="73"/>
      <c r="G20" s="73"/>
      <c r="H20" s="73"/>
      <c r="I20" s="74"/>
      <c r="J20" s="74"/>
      <c r="K20" s="74"/>
      <c r="L20" s="74"/>
      <c r="M20" s="135"/>
    </row>
    <row r="21" spans="1:13" x14ac:dyDescent="0.2">
      <c r="A21" s="68"/>
      <c r="B21" s="69" t="s">
        <v>239</v>
      </c>
      <c r="C21" s="71" t="s">
        <v>235</v>
      </c>
      <c r="D21" s="71" t="s">
        <v>235</v>
      </c>
      <c r="E21" s="71" t="s">
        <v>235</v>
      </c>
      <c r="F21" s="71" t="s">
        <v>235</v>
      </c>
      <c r="G21" s="71" t="s">
        <v>235</v>
      </c>
      <c r="H21" s="71" t="s">
        <v>235</v>
      </c>
      <c r="I21" s="72" t="s">
        <v>235</v>
      </c>
      <c r="J21" s="72" t="s">
        <v>235</v>
      </c>
      <c r="K21" s="72" t="s">
        <v>235</v>
      </c>
      <c r="L21" s="72" t="s">
        <v>235</v>
      </c>
      <c r="M21" s="72" t="s">
        <v>235</v>
      </c>
    </row>
    <row r="22" spans="1:13" x14ac:dyDescent="0.2">
      <c r="A22" s="68" t="s">
        <v>153</v>
      </c>
      <c r="B22" s="69"/>
      <c r="C22" s="73"/>
      <c r="D22" s="73"/>
      <c r="E22" s="73"/>
      <c r="F22" s="73"/>
      <c r="G22" s="73"/>
      <c r="H22" s="73"/>
      <c r="I22" s="74"/>
      <c r="J22" s="74"/>
      <c r="K22" s="74"/>
      <c r="L22" s="74"/>
      <c r="M22" s="135"/>
    </row>
    <row r="23" spans="1:13" x14ac:dyDescent="0.2">
      <c r="A23" s="68"/>
      <c r="B23" s="69" t="s">
        <v>240</v>
      </c>
      <c r="C23" s="71">
        <v>35212</v>
      </c>
      <c r="D23" s="71">
        <v>44091</v>
      </c>
      <c r="E23" s="71">
        <v>41277</v>
      </c>
      <c r="F23" s="71">
        <v>49436</v>
      </c>
      <c r="G23" s="71">
        <v>59201</v>
      </c>
      <c r="H23" s="71">
        <v>53058</v>
      </c>
      <c r="I23" s="72">
        <v>25.2</v>
      </c>
      <c r="J23" s="72">
        <v>-6.4</v>
      </c>
      <c r="K23" s="72">
        <v>19.8</v>
      </c>
      <c r="L23" s="72">
        <v>19.8</v>
      </c>
      <c r="M23" s="135">
        <v>-10.4</v>
      </c>
    </row>
    <row r="24" spans="1:13" x14ac:dyDescent="0.2">
      <c r="A24" s="68" t="s">
        <v>241</v>
      </c>
      <c r="B24" s="69"/>
      <c r="C24" s="73">
        <v>1237</v>
      </c>
      <c r="D24" s="73">
        <v>322</v>
      </c>
      <c r="E24" s="73">
        <v>1485</v>
      </c>
      <c r="F24" s="73">
        <v>699</v>
      </c>
      <c r="G24" s="73">
        <v>1358</v>
      </c>
      <c r="H24" s="73">
        <v>1584</v>
      </c>
      <c r="I24" s="74">
        <v>-74</v>
      </c>
      <c r="J24" s="74">
        <v>361.2</v>
      </c>
      <c r="K24" s="74">
        <v>-52.9</v>
      </c>
      <c r="L24" s="74">
        <v>94.3</v>
      </c>
      <c r="M24" s="136">
        <v>16.600000000000001</v>
      </c>
    </row>
    <row r="25" spans="1:13" x14ac:dyDescent="0.2">
      <c r="A25" s="68"/>
      <c r="B25" s="69" t="s">
        <v>242</v>
      </c>
      <c r="C25" s="71" t="s">
        <v>235</v>
      </c>
      <c r="D25" s="71" t="s">
        <v>235</v>
      </c>
      <c r="E25" s="71" t="s">
        <v>235</v>
      </c>
      <c r="F25" s="71" t="s">
        <v>235</v>
      </c>
      <c r="G25" s="71" t="s">
        <v>235</v>
      </c>
      <c r="H25" s="71" t="s">
        <v>235</v>
      </c>
      <c r="I25" s="72" t="s">
        <v>235</v>
      </c>
      <c r="J25" s="72" t="s">
        <v>235</v>
      </c>
      <c r="K25" s="72" t="s">
        <v>235</v>
      </c>
      <c r="L25" s="72" t="s">
        <v>235</v>
      </c>
      <c r="M25" s="72" t="s">
        <v>235</v>
      </c>
    </row>
    <row r="26" spans="1:13" x14ac:dyDescent="0.2">
      <c r="A26" s="68"/>
      <c r="B26" s="69" t="s">
        <v>243</v>
      </c>
      <c r="C26" s="71" t="s">
        <v>235</v>
      </c>
      <c r="D26" s="71" t="s">
        <v>235</v>
      </c>
      <c r="E26" s="71" t="s">
        <v>235</v>
      </c>
      <c r="F26" s="71" t="s">
        <v>235</v>
      </c>
      <c r="G26" s="71" t="s">
        <v>235</v>
      </c>
      <c r="H26" s="71" t="s">
        <v>235</v>
      </c>
      <c r="I26" s="72" t="s">
        <v>235</v>
      </c>
      <c r="J26" s="72" t="s">
        <v>235</v>
      </c>
      <c r="K26" s="72" t="s">
        <v>235</v>
      </c>
      <c r="L26" s="72" t="s">
        <v>235</v>
      </c>
      <c r="M26" s="72" t="s">
        <v>235</v>
      </c>
    </row>
    <row r="27" spans="1:13" x14ac:dyDescent="0.2">
      <c r="A27" s="68" t="s">
        <v>159</v>
      </c>
      <c r="B27" s="69"/>
      <c r="C27" s="131"/>
      <c r="D27" s="131"/>
      <c r="E27" s="131"/>
      <c r="F27" s="131"/>
      <c r="G27" s="131"/>
      <c r="H27" s="131"/>
      <c r="I27" s="132"/>
      <c r="J27" s="132"/>
      <c r="K27" s="132"/>
      <c r="L27" s="132"/>
      <c r="M27" s="135"/>
    </row>
    <row r="28" spans="1:13" x14ac:dyDescent="0.2">
      <c r="A28" s="68"/>
      <c r="B28" s="69" t="s">
        <v>244</v>
      </c>
      <c r="C28" s="71">
        <v>8517</v>
      </c>
      <c r="D28" s="71">
        <v>10169</v>
      </c>
      <c r="E28" s="71">
        <v>13426</v>
      </c>
      <c r="F28" s="71">
        <v>20042</v>
      </c>
      <c r="G28" s="71">
        <v>23503</v>
      </c>
      <c r="H28" s="71">
        <v>29114</v>
      </c>
      <c r="I28" s="72">
        <v>19.399999999999999</v>
      </c>
      <c r="J28" s="72">
        <v>32</v>
      </c>
      <c r="K28" s="72">
        <v>49.3</v>
      </c>
      <c r="L28" s="72">
        <v>17.3</v>
      </c>
      <c r="M28" s="135">
        <v>23.9</v>
      </c>
    </row>
    <row r="29" spans="1:13" x14ac:dyDescent="0.2">
      <c r="A29" s="68" t="s">
        <v>161</v>
      </c>
      <c r="B29" s="69"/>
      <c r="C29" s="131"/>
      <c r="D29" s="131"/>
      <c r="E29" s="131"/>
      <c r="F29" s="131"/>
      <c r="G29" s="131"/>
      <c r="H29" s="131"/>
      <c r="I29" s="132"/>
      <c r="J29" s="132"/>
      <c r="K29" s="132"/>
      <c r="L29" s="132"/>
      <c r="M29" s="135"/>
    </row>
    <row r="30" spans="1:13" x14ac:dyDescent="0.2">
      <c r="A30" s="68"/>
      <c r="B30" s="69" t="s">
        <v>245</v>
      </c>
      <c r="C30" s="71" t="s">
        <v>235</v>
      </c>
      <c r="D30" s="71" t="s">
        <v>235</v>
      </c>
      <c r="E30" s="71" t="s">
        <v>235</v>
      </c>
      <c r="F30" s="71" t="s">
        <v>235</v>
      </c>
      <c r="G30" s="71" t="s">
        <v>235</v>
      </c>
      <c r="H30" s="71" t="s">
        <v>235</v>
      </c>
      <c r="I30" s="72" t="s">
        <v>235</v>
      </c>
      <c r="J30" s="72" t="s">
        <v>235</v>
      </c>
      <c r="K30" s="72" t="s">
        <v>235</v>
      </c>
      <c r="L30" s="72" t="s">
        <v>235</v>
      </c>
      <c r="M30" s="72" t="s">
        <v>235</v>
      </c>
    </row>
    <row r="31" spans="1:13" x14ac:dyDescent="0.2">
      <c r="A31" s="68" t="s">
        <v>163</v>
      </c>
      <c r="B31" s="69"/>
      <c r="C31" s="73">
        <v>38098</v>
      </c>
      <c r="D31" s="73">
        <v>43009</v>
      </c>
      <c r="E31" s="73">
        <v>44901</v>
      </c>
      <c r="F31" s="73">
        <v>48610</v>
      </c>
      <c r="G31" s="73">
        <v>55280</v>
      </c>
      <c r="H31" s="73">
        <v>52792</v>
      </c>
      <c r="I31" s="74">
        <v>12.9</v>
      </c>
      <c r="J31" s="74">
        <v>4.4000000000000004</v>
      </c>
      <c r="K31" s="74">
        <v>8.3000000000000007</v>
      </c>
      <c r="L31" s="74">
        <v>13.7</v>
      </c>
      <c r="M31" s="136">
        <v>-4.5</v>
      </c>
    </row>
    <row r="32" spans="1:13" x14ac:dyDescent="0.2">
      <c r="A32" s="68"/>
      <c r="B32" s="69" t="s">
        <v>246</v>
      </c>
      <c r="C32" s="71">
        <v>34248</v>
      </c>
      <c r="D32" s="71">
        <v>39809</v>
      </c>
      <c r="E32" s="71">
        <v>40453</v>
      </c>
      <c r="F32" s="71">
        <v>42016</v>
      </c>
      <c r="G32" s="71">
        <v>45348</v>
      </c>
      <c r="H32" s="71">
        <v>37606</v>
      </c>
      <c r="I32" s="72">
        <v>16.2</v>
      </c>
      <c r="J32" s="72">
        <v>1.6</v>
      </c>
      <c r="K32" s="72">
        <v>3.9</v>
      </c>
      <c r="L32" s="72">
        <v>7.9</v>
      </c>
      <c r="M32" s="135">
        <v>-17.100000000000001</v>
      </c>
    </row>
    <row r="33" spans="1:13" x14ac:dyDescent="0.2">
      <c r="A33" s="68"/>
      <c r="B33" s="69" t="s">
        <v>247</v>
      </c>
      <c r="C33" s="71">
        <v>2612</v>
      </c>
      <c r="D33" s="71">
        <v>2885</v>
      </c>
      <c r="E33" s="71">
        <v>3518</v>
      </c>
      <c r="F33" s="71">
        <v>5985</v>
      </c>
      <c r="G33" s="71">
        <v>8338</v>
      </c>
      <c r="H33" s="71">
        <v>12710</v>
      </c>
      <c r="I33" s="72">
        <v>10.5</v>
      </c>
      <c r="J33" s="72">
        <v>21.9</v>
      </c>
      <c r="K33" s="72">
        <v>70.099999999999994</v>
      </c>
      <c r="L33" s="72">
        <v>39.299999999999997</v>
      </c>
      <c r="M33" s="135">
        <v>52.4</v>
      </c>
    </row>
    <row r="34" spans="1:13" x14ac:dyDescent="0.2">
      <c r="A34" s="68"/>
      <c r="B34" s="69" t="s">
        <v>248</v>
      </c>
      <c r="C34" s="71" t="s">
        <v>235</v>
      </c>
      <c r="D34" s="71" t="s">
        <v>235</v>
      </c>
      <c r="E34" s="71" t="s">
        <v>235</v>
      </c>
      <c r="F34" s="71" t="s">
        <v>235</v>
      </c>
      <c r="G34" s="71" t="s">
        <v>235</v>
      </c>
      <c r="H34" s="71" t="s">
        <v>235</v>
      </c>
      <c r="I34" s="72" t="s">
        <v>235</v>
      </c>
      <c r="J34" s="72" t="s">
        <v>235</v>
      </c>
      <c r="K34" s="72" t="s">
        <v>235</v>
      </c>
      <c r="L34" s="72" t="s">
        <v>235</v>
      </c>
      <c r="M34" s="72" t="s">
        <v>235</v>
      </c>
    </row>
    <row r="35" spans="1:13" x14ac:dyDescent="0.2">
      <c r="A35" s="68"/>
      <c r="B35" s="69" t="s">
        <v>249</v>
      </c>
      <c r="C35" s="71" t="s">
        <v>235</v>
      </c>
      <c r="D35" s="71" t="s">
        <v>235</v>
      </c>
      <c r="E35" s="71" t="s">
        <v>235</v>
      </c>
      <c r="F35" s="71" t="s">
        <v>235</v>
      </c>
      <c r="G35" s="71" t="s">
        <v>235</v>
      </c>
      <c r="H35" s="71" t="s">
        <v>235</v>
      </c>
      <c r="I35" s="72" t="s">
        <v>235</v>
      </c>
      <c r="J35" s="72" t="s">
        <v>235</v>
      </c>
      <c r="K35" s="72" t="s">
        <v>235</v>
      </c>
      <c r="L35" s="72" t="s">
        <v>235</v>
      </c>
      <c r="M35" s="72" t="s">
        <v>235</v>
      </c>
    </row>
    <row r="36" spans="1:13" x14ac:dyDescent="0.2">
      <c r="A36" s="68" t="s">
        <v>168</v>
      </c>
      <c r="B36" s="69"/>
      <c r="C36" s="71"/>
      <c r="D36" s="71"/>
      <c r="E36" s="71"/>
      <c r="F36" s="71"/>
      <c r="G36" s="71"/>
      <c r="H36" s="71"/>
      <c r="I36" s="72"/>
      <c r="J36" s="72"/>
      <c r="K36" s="72"/>
      <c r="L36" s="72"/>
      <c r="M36" s="135"/>
    </row>
    <row r="37" spans="1:13" x14ac:dyDescent="0.2">
      <c r="A37" s="68"/>
      <c r="B37" s="69" t="s">
        <v>250</v>
      </c>
      <c r="C37" s="71">
        <v>31663</v>
      </c>
      <c r="D37" s="71">
        <v>37722</v>
      </c>
      <c r="E37" s="71">
        <v>43304</v>
      </c>
      <c r="F37" s="71">
        <v>47969</v>
      </c>
      <c r="G37" s="71">
        <v>60241</v>
      </c>
      <c r="H37" s="71">
        <v>49816</v>
      </c>
      <c r="I37" s="72">
        <v>19.100000000000001</v>
      </c>
      <c r="J37" s="72">
        <v>14.8</v>
      </c>
      <c r="K37" s="72">
        <v>10.8</v>
      </c>
      <c r="L37" s="72">
        <v>25.6</v>
      </c>
      <c r="M37" s="135">
        <v>-17.3</v>
      </c>
    </row>
    <row r="38" spans="1:13" x14ac:dyDescent="0.2">
      <c r="A38" s="68" t="s">
        <v>170</v>
      </c>
      <c r="B38" s="69"/>
      <c r="C38" s="73">
        <v>4635</v>
      </c>
      <c r="D38" s="73">
        <v>6307</v>
      </c>
      <c r="E38" s="73">
        <v>8330</v>
      </c>
      <c r="F38" s="73">
        <v>8015</v>
      </c>
      <c r="G38" s="73">
        <v>14635</v>
      </c>
      <c r="H38" s="73">
        <v>10785</v>
      </c>
      <c r="I38" s="74">
        <v>36.1</v>
      </c>
      <c r="J38" s="74">
        <v>32.1</v>
      </c>
      <c r="K38" s="74">
        <v>-3.8</v>
      </c>
      <c r="L38" s="74">
        <v>82.6</v>
      </c>
      <c r="M38" s="136">
        <v>-26.3</v>
      </c>
    </row>
    <row r="39" spans="1:13" x14ac:dyDescent="0.2">
      <c r="A39" s="68"/>
      <c r="B39" s="69" t="s">
        <v>251</v>
      </c>
      <c r="C39" s="71" t="s">
        <v>235</v>
      </c>
      <c r="D39" s="71" t="s">
        <v>235</v>
      </c>
      <c r="E39" s="71" t="s">
        <v>235</v>
      </c>
      <c r="F39" s="71" t="s">
        <v>235</v>
      </c>
      <c r="G39" s="71" t="s">
        <v>235</v>
      </c>
      <c r="H39" s="71" t="s">
        <v>235</v>
      </c>
      <c r="I39" s="72" t="s">
        <v>235</v>
      </c>
      <c r="J39" s="72" t="s">
        <v>235</v>
      </c>
      <c r="K39" s="72" t="s">
        <v>235</v>
      </c>
      <c r="L39" s="72" t="s">
        <v>235</v>
      </c>
      <c r="M39" s="72" t="s">
        <v>235</v>
      </c>
    </row>
    <row r="40" spans="1:13" x14ac:dyDescent="0.2">
      <c r="A40" s="68"/>
      <c r="B40" s="69" t="s">
        <v>252</v>
      </c>
      <c r="C40" s="71" t="s">
        <v>235</v>
      </c>
      <c r="D40" s="71" t="s">
        <v>235</v>
      </c>
      <c r="E40" s="71" t="s">
        <v>235</v>
      </c>
      <c r="F40" s="71" t="s">
        <v>235</v>
      </c>
      <c r="G40" s="71" t="s">
        <v>235</v>
      </c>
      <c r="H40" s="71" t="s">
        <v>235</v>
      </c>
      <c r="I40" s="72" t="s">
        <v>235</v>
      </c>
      <c r="J40" s="72" t="s">
        <v>235</v>
      </c>
      <c r="K40" s="72" t="s">
        <v>235</v>
      </c>
      <c r="L40" s="72" t="s">
        <v>235</v>
      </c>
      <c r="M40" s="72" t="s">
        <v>235</v>
      </c>
    </row>
    <row r="41" spans="1:13" x14ac:dyDescent="0.2">
      <c r="A41" s="68"/>
      <c r="B41" s="69" t="s">
        <v>253</v>
      </c>
      <c r="C41" s="71" t="s">
        <v>235</v>
      </c>
      <c r="D41" s="71" t="s">
        <v>235</v>
      </c>
      <c r="E41" s="71" t="s">
        <v>235</v>
      </c>
      <c r="F41" s="71" t="s">
        <v>235</v>
      </c>
      <c r="G41" s="71" t="s">
        <v>235</v>
      </c>
      <c r="H41" s="71" t="s">
        <v>235</v>
      </c>
      <c r="I41" s="72" t="s">
        <v>235</v>
      </c>
      <c r="J41" s="72" t="s">
        <v>235</v>
      </c>
      <c r="K41" s="72" t="s">
        <v>235</v>
      </c>
      <c r="L41" s="72" t="s">
        <v>235</v>
      </c>
      <c r="M41" s="72" t="s">
        <v>235</v>
      </c>
    </row>
    <row r="42" spans="1:13" x14ac:dyDescent="0.2">
      <c r="A42" s="68" t="s">
        <v>254</v>
      </c>
      <c r="B42" s="69"/>
      <c r="C42" s="71">
        <v>3151</v>
      </c>
      <c r="D42" s="71">
        <v>8940</v>
      </c>
      <c r="E42" s="71">
        <v>10785</v>
      </c>
      <c r="F42" s="71">
        <v>11842</v>
      </c>
      <c r="G42" s="71">
        <v>19114</v>
      </c>
      <c r="H42" s="71">
        <v>13810</v>
      </c>
      <c r="I42" s="72">
        <v>183.7</v>
      </c>
      <c r="J42" s="72">
        <v>20.6</v>
      </c>
      <c r="K42" s="72">
        <v>9.8000000000000007</v>
      </c>
      <c r="L42" s="72">
        <v>61.4</v>
      </c>
      <c r="M42" s="135">
        <v>-27.7</v>
      </c>
    </row>
    <row r="43" spans="1:13" x14ac:dyDescent="0.2">
      <c r="A43" s="75" t="s">
        <v>255</v>
      </c>
      <c r="B43" s="76"/>
      <c r="C43" s="77">
        <v>294939</v>
      </c>
      <c r="D43" s="77">
        <v>361721</v>
      </c>
      <c r="E43" s="77">
        <v>400076</v>
      </c>
      <c r="F43" s="77">
        <v>444546</v>
      </c>
      <c r="G43" s="77">
        <v>565189</v>
      </c>
      <c r="H43" s="77">
        <v>547055</v>
      </c>
      <c r="I43" s="78">
        <v>22.6</v>
      </c>
      <c r="J43" s="78">
        <v>10.6</v>
      </c>
      <c r="K43" s="78">
        <v>11.1</v>
      </c>
      <c r="L43" s="78">
        <v>27.1</v>
      </c>
      <c r="M43" s="137">
        <v>-3.2</v>
      </c>
    </row>
    <row r="44" spans="1:13" ht="10.5" customHeight="1" x14ac:dyDescent="0.2">
      <c r="A44" s="79" t="s">
        <v>256</v>
      </c>
      <c r="B44" s="66"/>
      <c r="C44" s="63"/>
      <c r="D44" s="63"/>
      <c r="E44" s="63"/>
      <c r="F44" s="63"/>
      <c r="G44" s="63"/>
      <c r="H44" s="63"/>
      <c r="I44" s="133"/>
      <c r="J44" s="133"/>
      <c r="K44" s="133"/>
      <c r="L44" s="133"/>
      <c r="M44" s="134"/>
    </row>
    <row r="45" spans="1:13" ht="10.5" customHeight="1" x14ac:dyDescent="0.2">
      <c r="A45" s="79" t="s">
        <v>257</v>
      </c>
      <c r="B45" s="66"/>
      <c r="C45" s="63"/>
      <c r="D45" s="63"/>
      <c r="E45" s="63"/>
      <c r="F45" s="63"/>
      <c r="G45" s="63"/>
      <c r="H45" s="63"/>
      <c r="I45" s="63"/>
      <c r="J45" s="63"/>
      <c r="K45" s="63"/>
      <c r="L45" s="63"/>
    </row>
    <row r="46" spans="1:13" ht="10.5" customHeight="1" x14ac:dyDescent="0.2">
      <c r="A46" s="79" t="s">
        <v>258</v>
      </c>
      <c r="B46" s="66"/>
      <c r="C46" s="63"/>
      <c r="D46" s="63"/>
      <c r="E46" s="63"/>
      <c r="F46" s="63"/>
      <c r="G46" s="63"/>
      <c r="H46" s="63"/>
      <c r="I46" s="63"/>
      <c r="J46" s="63"/>
      <c r="K46" s="63"/>
      <c r="L46" s="63"/>
    </row>
    <row r="47" spans="1:13" ht="10.5" customHeight="1" x14ac:dyDescent="0.2">
      <c r="A47" s="79" t="s">
        <v>259</v>
      </c>
      <c r="B47" s="66"/>
      <c r="C47" s="66"/>
      <c r="D47" s="66"/>
      <c r="E47" s="66"/>
      <c r="F47" s="66"/>
      <c r="G47" s="66"/>
      <c r="H47" s="66"/>
      <c r="I47" s="66"/>
      <c r="J47" s="63"/>
      <c r="K47" s="63"/>
      <c r="L47" s="63"/>
    </row>
    <row r="48" spans="1:13" ht="10.5" customHeight="1" x14ac:dyDescent="0.2">
      <c r="A48" s="79" t="s">
        <v>260</v>
      </c>
      <c r="B48" s="66"/>
      <c r="C48" s="66"/>
      <c r="D48" s="66"/>
      <c r="E48" s="66"/>
      <c r="F48" s="66"/>
      <c r="G48" s="66"/>
      <c r="H48" s="66"/>
      <c r="I48" s="66"/>
      <c r="J48" s="63"/>
      <c r="K48" s="63"/>
      <c r="L48" s="63"/>
    </row>
    <row r="49" spans="1:12" ht="10.5" customHeight="1" x14ac:dyDescent="0.2">
      <c r="A49" s="79" t="s">
        <v>261</v>
      </c>
      <c r="B49" s="66"/>
      <c r="C49" s="66"/>
      <c r="D49" s="66"/>
      <c r="E49" s="66"/>
      <c r="F49" s="66"/>
      <c r="G49" s="66"/>
      <c r="H49" s="66"/>
      <c r="I49" s="66"/>
      <c r="J49" s="63"/>
      <c r="K49" s="63"/>
      <c r="L49" s="63"/>
    </row>
    <row r="50" spans="1:12" ht="10.5" customHeight="1" x14ac:dyDescent="0.2">
      <c r="A50" s="79" t="s">
        <v>262</v>
      </c>
      <c r="B50" s="66"/>
      <c r="C50" s="66"/>
      <c r="D50" s="66"/>
      <c r="E50" s="66"/>
      <c r="F50" s="66"/>
      <c r="G50" s="66"/>
      <c r="H50" s="66"/>
      <c r="I50" s="66"/>
      <c r="J50" s="63"/>
      <c r="K50" s="63"/>
      <c r="L50" s="63"/>
    </row>
    <row r="51" spans="1:12" ht="10.5" customHeight="1" x14ac:dyDescent="0.2">
      <c r="A51" s="79" t="s">
        <v>263</v>
      </c>
      <c r="B51" s="66"/>
      <c r="C51" s="66"/>
      <c r="D51" s="66"/>
      <c r="E51" s="66"/>
      <c r="F51" s="66"/>
      <c r="G51" s="66"/>
      <c r="H51" s="66"/>
      <c r="I51" s="66"/>
      <c r="J51" s="63"/>
      <c r="K51" s="63"/>
      <c r="L51" s="63"/>
    </row>
    <row r="52" spans="1:12" ht="10.5" customHeight="1" x14ac:dyDescent="0.2">
      <c r="A52" s="79" t="s">
        <v>264</v>
      </c>
      <c r="B52" s="66"/>
      <c r="C52" s="66"/>
      <c r="D52" s="66"/>
      <c r="E52" s="66"/>
      <c r="F52" s="66"/>
      <c r="G52" s="66"/>
      <c r="H52" s="66"/>
      <c r="I52" s="66"/>
      <c r="J52" s="63"/>
      <c r="K52" s="63"/>
      <c r="L52" s="63"/>
    </row>
    <row r="53" spans="1:12" ht="10.5" customHeight="1" x14ac:dyDescent="0.2">
      <c r="A53" s="79" t="s">
        <v>265</v>
      </c>
      <c r="B53" s="66"/>
      <c r="C53" s="66"/>
      <c r="D53" s="66"/>
      <c r="E53" s="66"/>
      <c r="F53" s="66"/>
      <c r="G53" s="66"/>
      <c r="H53" s="66"/>
      <c r="I53" s="66"/>
      <c r="J53" s="63"/>
      <c r="K53" s="63"/>
      <c r="L53" s="63"/>
    </row>
    <row r="54" spans="1:12" ht="10.5" customHeight="1" x14ac:dyDescent="0.2">
      <c r="A54" s="79" t="s">
        <v>266</v>
      </c>
      <c r="B54" s="66"/>
      <c r="C54" s="66"/>
      <c r="D54" s="66"/>
      <c r="E54" s="66"/>
      <c r="F54" s="66"/>
      <c r="G54" s="66"/>
      <c r="H54" s="66"/>
      <c r="I54" s="66"/>
      <c r="J54" s="63"/>
      <c r="K54" s="63"/>
      <c r="L54" s="63"/>
    </row>
    <row r="55" spans="1:12" ht="10.5" customHeight="1" x14ac:dyDescent="0.2">
      <c r="A55" s="79" t="s">
        <v>267</v>
      </c>
      <c r="B55" s="66"/>
      <c r="C55" s="66"/>
      <c r="D55" s="66"/>
      <c r="E55" s="66"/>
      <c r="F55" s="66"/>
      <c r="G55" s="66"/>
      <c r="H55" s="66"/>
      <c r="I55" s="66"/>
      <c r="J55" s="63"/>
      <c r="K55" s="63"/>
      <c r="L55" s="63"/>
    </row>
    <row r="56" spans="1:12" ht="10.5" customHeight="1" x14ac:dyDescent="0.2">
      <c r="A56" s="79" t="s">
        <v>268</v>
      </c>
      <c r="B56" s="66"/>
      <c r="C56" s="66"/>
      <c r="D56" s="66"/>
      <c r="E56" s="66"/>
      <c r="F56" s="66"/>
      <c r="G56" s="66"/>
      <c r="H56" s="66"/>
      <c r="I56" s="66"/>
      <c r="J56" s="63"/>
      <c r="K56" s="63"/>
      <c r="L56" s="63"/>
    </row>
    <row r="57" spans="1:12" ht="10.5" customHeight="1" x14ac:dyDescent="0.2">
      <c r="A57" s="79" t="s">
        <v>269</v>
      </c>
      <c r="B57" s="66"/>
      <c r="C57" s="66"/>
      <c r="D57" s="66"/>
      <c r="E57" s="66"/>
      <c r="F57" s="66"/>
      <c r="G57" s="66"/>
      <c r="H57" s="66"/>
      <c r="I57" s="66"/>
      <c r="J57" s="63"/>
      <c r="K57" s="63"/>
      <c r="L57" s="63"/>
    </row>
    <row r="58" spans="1:12" ht="10.5" customHeight="1" x14ac:dyDescent="0.2">
      <c r="A58" s="79" t="s">
        <v>270</v>
      </c>
      <c r="B58" s="66"/>
      <c r="C58" s="66"/>
      <c r="D58" s="66"/>
      <c r="E58" s="66"/>
      <c r="F58" s="66"/>
      <c r="G58" s="66"/>
      <c r="H58" s="66"/>
      <c r="I58" s="66"/>
      <c r="J58" s="63"/>
      <c r="K58" s="63"/>
      <c r="L58" s="63"/>
    </row>
    <row r="59" spans="1:12" ht="10.5" customHeight="1" x14ac:dyDescent="0.2">
      <c r="A59" s="80" t="s">
        <v>271</v>
      </c>
      <c r="B59" s="63"/>
      <c r="C59" s="66"/>
      <c r="D59" s="66"/>
      <c r="E59" s="66"/>
      <c r="F59" s="66"/>
      <c r="G59" s="66"/>
      <c r="H59" s="66"/>
      <c r="I59" s="66"/>
      <c r="J59" s="66"/>
      <c r="K59" s="66"/>
      <c r="L59" s="66"/>
    </row>
    <row r="60" spans="1:12" ht="10.5" customHeight="1" x14ac:dyDescent="0.2">
      <c r="A60" s="79" t="s">
        <v>228</v>
      </c>
      <c r="B60" s="63"/>
      <c r="C60" s="66"/>
      <c r="D60" s="66"/>
      <c r="E60" s="66"/>
      <c r="F60" s="66"/>
      <c r="G60" s="66"/>
      <c r="H60" s="66"/>
      <c r="I60" s="66"/>
      <c r="J60" s="66"/>
      <c r="K60" s="66"/>
      <c r="L60" s="66"/>
    </row>
    <row r="61" spans="1:12" ht="10.5" customHeight="1" x14ac:dyDescent="0.2">
      <c r="A61" s="79" t="s">
        <v>272</v>
      </c>
      <c r="B61" s="63"/>
      <c r="C61" s="66"/>
      <c r="D61" s="66"/>
      <c r="E61" s="66"/>
      <c r="F61" s="66"/>
      <c r="G61" s="66"/>
      <c r="H61" s="66"/>
      <c r="I61" s="66"/>
      <c r="J61" s="66"/>
      <c r="K61" s="66"/>
      <c r="L61" s="66"/>
    </row>
    <row r="62" spans="1:12" ht="10.5" customHeight="1" x14ac:dyDescent="0.2">
      <c r="A62" s="81" t="s">
        <v>273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</sheetData>
  <mergeCells count="9">
    <mergeCell ref="M5:M6"/>
    <mergeCell ref="I7:M7"/>
    <mergeCell ref="L5:L6"/>
    <mergeCell ref="K5:K6"/>
    <mergeCell ref="A5:B7"/>
    <mergeCell ref="I5:I6"/>
    <mergeCell ref="J5:J6"/>
    <mergeCell ref="C5:H5"/>
    <mergeCell ref="C7:H7"/>
  </mergeCells>
  <phoneticPr fontId="2" type="noConversion"/>
  <pageMargins left="0.39370078740157483" right="0.39370078740157483" top="0.62992125984251968" bottom="0.62992125984251968" header="0.19685039370078741" footer="0.39370078740157483"/>
  <pageSetup scale="95" fitToWidth="0" fitToHeight="0" orientation="portrait" r:id="rId1"/>
  <headerFooter alignWithMargins="0"/>
  <ignoredErrors>
    <ignoredError sqref="C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5496552013C0BA46BE88192D5C6EB20B009CDED344C2374474AE96CC935068FE7100A52BC38D06475646BBDF5A6198C258FA" ma:contentTypeVersion="6" ma:contentTypeDescription="Create a new Excel Spreadsheet" ma:contentTypeScope="" ma:versionID="3c167f577553296a7f834a4f4c9c805f">
  <xsd:schema xmlns:xsd="http://www.w3.org/2001/XMLSchema" xmlns:xs="http://www.w3.org/2001/XMLSchema" xmlns:p="http://schemas.microsoft.com/office/2006/metadata/properties" xmlns:ns3="01be4277-2979-4a68-876d-b92b25fceece" xmlns:ns4="931debb3-2ef8-4f70-9e1c-e7f35321f1b8" xmlns:ns5="8125fb2f-0af6-4929-85bb-669986b93a81" xmlns:ns6="http://schemas.microsoft.com/sharepoint/v4" targetNamespace="http://schemas.microsoft.com/office/2006/metadata/properties" ma:root="true" ma:fieldsID="0aacc2aef97fb802b9bab72503881838" ns3:_="" ns4:_="" ns5:_="" ns6:_="">
    <xsd:import namespace="01be4277-2979-4a68-876d-b92b25fceece"/>
    <xsd:import namespace="931debb3-2ef8-4f70-9e1c-e7f35321f1b8"/>
    <xsd:import namespace="8125fb2f-0af6-4929-85bb-669986b93a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e8bac518797247d9a4e915b8746d6853" minOccurs="0"/>
                <xsd:element ref="ns4:_dlc_DocId" minOccurs="0"/>
                <xsd:element ref="ns4:_dlc_DocIdUrl" minOccurs="0"/>
                <xsd:element ref="ns4:_dlc_DocIdPersistId" minOccurs="0"/>
                <xsd:element ref="ns4:h46a36d1fcc44c9f84f65dc0772a3757" minOccurs="0"/>
                <xsd:element ref="ns3:C3FinancialYearNote" minOccurs="0"/>
                <xsd:element ref="ns5:SharedWithUsers" minOccurs="0"/>
                <xsd:element ref="ns6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indexed="true" ma:readOnly="false" ma:default="" ma:fieldId="{6a3fe89f-a6dd-4490-a9c1-3ef38d67b8c7}" ma:sspId="8fe43dc7-c10d-4d01-9ab4-5c6baa0ab136" ma:termSetId="c450faab-c86a-470d-88e7-583e23d5422f" ma:anchorId="2f2d8efb-c718-4b07-86af-812eff2e75ba" ma:open="false" ma:isKeyword="false">
      <xsd:complexType>
        <xsd:sequence>
          <xsd:element ref="pc:Terms" minOccurs="0" maxOccurs="1"/>
        </xsd:sequence>
      </xsd:complexType>
    </xsd:element>
    <xsd:element name="C3FinancialYearNote" ma:index="21" nillable="true" ma:taxonomy="true" ma:internalName="C3FinancialYearNote" ma:taxonomyFieldName="C3FinancialYear" ma:displayName="Financial Year" ma:readOnly="false" ma:fieldId="{576f231a-00e6-4d2f-a497-c942067ed5b8}" ma:sspId="8fe43dc7-c10d-4d01-9ab4-5c6baa0ab136" ma:termSetId="09af70a6-6b18-4bf7-9ce7-8fd70e09aa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debb3-2ef8-4f70-9e1c-e7f35321f1b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fe43dc7-c10d-4d01-9ab4-5c6baa0ab13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a0585c08-b172-4358-af99-8b1a862f5988}" ma:internalName="TaxCatchAll" ma:showField="CatchAllData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a0585c08-b172-4358-af99-8b1a862f5988}" ma:internalName="TaxCatchAllLabel" ma:readOnly="true" ma:showField="CatchAllDataLabel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bac518797247d9a4e915b8746d6853" ma:index="14" ma:taxonomy="true" ma:internalName="e8bac518797247d9a4e915b8746d6853" ma:taxonomyFieldName="StatsNZSecurityClassification" ma:displayName="Security Classification" ma:default="2;#*Not Yet Classified|dc4a455f-4522-47f7-a9c8-9e8315f049e0" ma:fieldId="{e8bac518-7972-47d9-a4e9-15b8746d6853}" ma:sspId="8fe43dc7-c10d-4d01-9ab4-5c6baa0ab136" ma:termSetId="3c06f7c1-3f61-428e-9da0-fa6fb9cb66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46a36d1fcc44c9f84f65dc0772a3757" ma:index="19" nillable="true" ma:taxonomy="true" ma:internalName="h46a36d1fcc44c9f84f65dc0772a3757" ma:taxonomyFieldName="StatsNZOutputName" ma:displayName="Output Name" ma:fieldId="{146a36d1-fcc4-4c9f-84f6-5dc0772a3757}" ma:sspId="8fe43dc7-c10d-4d01-9ab4-5c6baa0ab136" ma:termSetId="42a8257c-ad7c-4564-b899-9010798345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5fb2f-0af6-4929-85bb-669986b93a81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bac518797247d9a4e915b8746d6853 xmlns="931debb3-2ef8-4f70-9e1c-e7f35321f1b8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 In-confidence</TermName>
          <TermId xmlns="http://schemas.microsoft.com/office/infopath/2007/PartnerControls">69b44791-be31-46eb-9b92-d68f31097173</TermId>
        </TermInfo>
      </Terms>
    </e8bac518797247d9a4e915b8746d6853>
    <_dlc_DocId xmlns="931debb3-2ef8-4f70-9e1c-e7f35321f1b8">ENXFE5XUT2PX-1406382270-21001</_dlc_DocId>
    <TaxCatchAll xmlns="931debb3-2ef8-4f70-9e1c-e7f35321f1b8">
      <Value>5</Value>
    </TaxCatchAll>
    <_dlc_DocIdUrl xmlns="931debb3-2ef8-4f70-9e1c-e7f35321f1b8">
      <Url>https://stats.cohesion.net.nz/Sites/CR/CRPRS/PUB/_layouts/15/DocIdRedir.aspx?ID=ENXFE5XUT2PX-1406382270-21001</Url>
      <Description>ENXFE5XUT2PX-1406382270-21001</Description>
    </_dlc_DocIdUrl>
    <TaxKeywordTaxHTField xmlns="931debb3-2ef8-4f70-9e1c-e7f35321f1b8">
      <Terms xmlns="http://schemas.microsoft.com/office/infopath/2007/PartnerControls"/>
    </TaxKeywordTaxHTField>
    <C3TopicNote xmlns="01be4277-2979-4a68-876d-b92b25fceece">
      <Terms xmlns="http://schemas.microsoft.com/office/infopath/2007/PartnerControls"/>
    </C3TopicNote>
    <IconOverlay xmlns="http://schemas.microsoft.com/sharepoint/v4" xsi:nil="true"/>
    <C3FinancialYearNote xmlns="01be4277-2979-4a68-876d-b92b25fceece">
      <Terms xmlns="http://schemas.microsoft.com/office/infopath/2007/PartnerControls"/>
    </C3FinancialYearNote>
    <h46a36d1fcc44c9f84f65dc0772a3757 xmlns="931debb3-2ef8-4f70-9e1c-e7f35321f1b8">
      <Terms xmlns="http://schemas.microsoft.com/office/infopath/2007/PartnerControls"/>
    </h46a36d1fcc44c9f84f65dc0772a3757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A00D68E-E75D-4C97-8E1B-85328F6708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62209-236B-4426-8C44-565AC696F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931debb3-2ef8-4f70-9e1c-e7f35321f1b8"/>
    <ds:schemaRef ds:uri="8125fb2f-0af6-4929-85bb-669986b93a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EC2A7-F274-4AB6-BC26-F65F0BD8CD3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4"/>
    <ds:schemaRef ds:uri="8125fb2f-0af6-4929-85bb-669986b93a81"/>
    <ds:schemaRef ds:uri="http://purl.org/dc/elements/1.1/"/>
    <ds:schemaRef ds:uri="http://schemas.microsoft.com/office/infopath/2007/PartnerControls"/>
    <ds:schemaRef ds:uri="931debb3-2ef8-4f70-9e1c-e7f35321f1b8"/>
    <ds:schemaRef ds:uri="01be4277-2979-4a68-876d-b92b25fceec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84695E4-A5DC-49E8-9B56-417FF7CBB7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Contents_Title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3'!Print_Titles</vt:lpstr>
    </vt:vector>
  </TitlesOfParts>
  <Manager/>
  <Company>Statistics New Zealand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Cruise ship traveller and expenditure statistics, year ended June 2018</dc:title>
  <dc:subject/>
  <dc:creator>Peter Lafferty</dc:creator>
  <cp:keywords/>
  <dc:description/>
  <cp:lastModifiedBy>Bernie Hanratty</cp:lastModifiedBy>
  <cp:revision/>
  <cp:lastPrinted>2020-10-07T07:27:02Z</cp:lastPrinted>
  <dcterms:created xsi:type="dcterms:W3CDTF">2008-06-24T04:16:18Z</dcterms:created>
  <dcterms:modified xsi:type="dcterms:W3CDTF">2020-10-07T08:19:26Z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_dlc_DocIdItemGuid">
    <vt:lpwstr>ddeebdd1-7eda-49e6-8e98-fbdc19c48562</vt:lpwstr>
  </property>
  <property fmtid="{D5CDD505-2E9C-101B-9397-08002B2CF9AE}" pid="4" name="StatsNZSecurityClassification">
    <vt:lpwstr>5;#Internal Use In-confidence|69b44791-be31-46eb-9b92-d68f31097173</vt:lpwstr>
  </property>
  <property fmtid="{D5CDD505-2E9C-101B-9397-08002B2CF9AE}" pid="5" name="ContentTypeId">
    <vt:lpwstr>0x0101005496552013C0BA46BE88192D5C6EB20B009CDED344C2374474AE96CC935068FE7100A52BC38D06475646BBDF5A6198C258FA</vt:lpwstr>
  </property>
  <property fmtid="{D5CDD505-2E9C-101B-9397-08002B2CF9AE}" pid="6" name="C3Topic">
    <vt:lpwstr/>
  </property>
  <property fmtid="{D5CDD505-2E9C-101B-9397-08002B2CF9AE}" pid="7" name="StatsNZOutputName">
    <vt:lpwstr/>
  </property>
  <property fmtid="{D5CDD505-2E9C-101B-9397-08002B2CF9AE}" pid="8" name="C3FinancialYear">
    <vt:lpwstr/>
  </property>
  <property fmtid="{D5CDD505-2E9C-101B-9397-08002B2CF9AE}" pid="9" name="StatsNZFinancialYear">
    <vt:lpwstr/>
  </property>
  <property fmtid="{D5CDD505-2E9C-101B-9397-08002B2CF9AE}" pid="10" name="m91ba62b87924bbda3cfe3a0b94a500e">
    <vt:lpwstr/>
  </property>
  <property fmtid="{D5CDD505-2E9C-101B-9397-08002B2CF9AE}" pid="11" name="StatsNZCalendarYear">
    <vt:lpwstr/>
  </property>
  <property fmtid="{D5CDD505-2E9C-101B-9397-08002B2CF9AE}" pid="12" name="kcb5833c80584ebb8e03c9f31419702a">
    <vt:lpwstr/>
  </property>
  <property fmtid="{D5CDD505-2E9C-101B-9397-08002B2CF9AE}" pid="13" name="f9fa092123474519b7094e3fcbe891ca">
    <vt:lpwstr/>
  </property>
  <property fmtid="{D5CDD505-2E9C-101B-9397-08002B2CF9AE}" pid="14" name="StatsNZPublishingStatus">
    <vt:lpwstr/>
  </property>
</Properties>
</file>