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Cruise ship traveller statistics June 2018/"/>
    </mc:Choice>
  </mc:AlternateContent>
  <xr:revisionPtr revIDLastSave="0" documentId="10_ncr:100000_{534EF21B-6936-48E0-BADF-338958E99C54}" xr6:coauthVersionLast="31" xr6:coauthVersionMax="31" xr10:uidLastSave="{00000000-0000-0000-0000-000000000000}"/>
  <bookViews>
    <workbookView xWindow="0" yWindow="0" windowWidth="21570" windowHeight="7365" xr2:uid="{00000000-000D-0000-FFFF-FFFF00000000}"/>
  </bookViews>
  <sheets>
    <sheet name="Contents" sheetId="12" r:id="rId1"/>
    <sheet name="Table 1" sheetId="9" r:id="rId2"/>
    <sheet name="Table 2" sheetId="20" r:id="rId3"/>
    <sheet name="Table 3" sheetId="21" r:id="rId4"/>
    <sheet name="Table 4" sheetId="22" r:id="rId5"/>
    <sheet name="Table 5" sheetId="24" r:id="rId6"/>
    <sheet name="Table 6" sheetId="31" r:id="rId7"/>
    <sheet name="Table 7" sheetId="32" r:id="rId8"/>
  </sheets>
  <definedNames>
    <definedName name="_AMO_UniqueIdentifier" hidden="1">"'57f9fe14-23cc-4dd9-b1da-eebcc801c23a'"</definedName>
    <definedName name="Contents_Title">Contents!$A$1:$A$2</definedName>
    <definedName name="_xlnm.Print_Area" localSheetId="1">'Table 1'!$A$1:$L$43</definedName>
    <definedName name="_xlnm.Print_Area" localSheetId="2">'Table 2'!$A$1:$H$64</definedName>
    <definedName name="_xlnm.Print_Area" localSheetId="3">'Table 3'!$A$1:$H$86</definedName>
    <definedName name="_xlnm.Print_Area" localSheetId="4">'Table 4'!$A$1:$I$76</definedName>
    <definedName name="_xlnm.Print_Area" localSheetId="5">'Table 5'!$A$1:$H$72</definedName>
    <definedName name="_xlnm.Print_Area" localSheetId="7">'Table 7'!$A$1:$I$67</definedName>
    <definedName name="_xlnm.Print_Titles" localSheetId="3">'Table 3'!$1:$6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79017"/>
</workbook>
</file>

<file path=xl/calcChain.xml><?xml version="1.0" encoding="utf-8"?>
<calcChain xmlns="http://schemas.openxmlformats.org/spreadsheetml/2006/main">
  <c r="G77" i="21" l="1"/>
  <c r="H77" i="21" s="1"/>
  <c r="G76" i="21"/>
  <c r="H76" i="21" s="1"/>
  <c r="G75" i="21"/>
  <c r="H75" i="21" s="1"/>
  <c r="G74" i="21"/>
  <c r="H74" i="21" s="1"/>
  <c r="G73" i="21"/>
  <c r="H73" i="21" s="1"/>
  <c r="G72" i="21"/>
  <c r="H72" i="21"/>
  <c r="G70" i="21"/>
  <c r="H70" i="21" s="1"/>
  <c r="G69" i="21"/>
  <c r="H69" i="21" s="1"/>
  <c r="G68" i="21"/>
  <c r="H68" i="21" s="1"/>
  <c r="G67" i="21"/>
  <c r="H67" i="21" s="1"/>
  <c r="G66" i="21"/>
  <c r="H66" i="21" s="1"/>
  <c r="G64" i="21"/>
  <c r="H64" i="21" s="1"/>
  <c r="G63" i="21"/>
  <c r="H63" i="21" s="1"/>
  <c r="G62" i="21"/>
  <c r="H62" i="21"/>
  <c r="G61" i="21"/>
  <c r="H61" i="21" s="1"/>
  <c r="G60" i="21"/>
  <c r="H60" i="21" s="1"/>
  <c r="G58" i="21"/>
  <c r="H58" i="21" s="1"/>
  <c r="G53" i="21"/>
  <c r="H53" i="21" s="1"/>
  <c r="G52" i="21"/>
  <c r="H52" i="21" s="1"/>
  <c r="G51" i="21"/>
  <c r="H51" i="21" s="1"/>
  <c r="G50" i="21"/>
  <c r="H50" i="21" s="1"/>
  <c r="G49" i="21"/>
  <c r="H49" i="21"/>
  <c r="G48" i="21"/>
  <c r="H48" i="21" s="1"/>
  <c r="G46" i="21"/>
  <c r="H46" i="21" s="1"/>
  <c r="G45" i="21"/>
  <c r="H45" i="21" s="1"/>
  <c r="G44" i="21"/>
  <c r="H44" i="21" s="1"/>
  <c r="G43" i="21"/>
  <c r="H43" i="21" s="1"/>
  <c r="G42" i="21"/>
  <c r="H42" i="21" s="1"/>
  <c r="G40" i="21"/>
  <c r="H40" i="21" s="1"/>
  <c r="G39" i="21"/>
  <c r="H39" i="21"/>
  <c r="G38" i="21"/>
  <c r="H38" i="21" s="1"/>
  <c r="G37" i="21"/>
  <c r="H37" i="21" s="1"/>
  <c r="G36" i="21"/>
  <c r="H36" i="21" s="1"/>
  <c r="G34" i="21"/>
  <c r="H34" i="21" s="1"/>
  <c r="E71" i="21"/>
  <c r="E78" i="21" s="1"/>
  <c r="E65" i="21"/>
  <c r="E59" i="21"/>
  <c r="E47" i="21"/>
  <c r="E41" i="21"/>
  <c r="E35" i="21"/>
  <c r="E11" i="21" s="1"/>
  <c r="E29" i="21"/>
  <c r="E28" i="21"/>
  <c r="E27" i="21"/>
  <c r="E26" i="21"/>
  <c r="E25" i="21"/>
  <c r="E24" i="21"/>
  <c r="E22" i="21"/>
  <c r="E21" i="21"/>
  <c r="E20" i="21"/>
  <c r="E19" i="21"/>
  <c r="E18" i="21"/>
  <c r="E16" i="21"/>
  <c r="E15" i="21"/>
  <c r="E14" i="21"/>
  <c r="E13" i="21"/>
  <c r="E12" i="21"/>
  <c r="E10" i="21"/>
  <c r="E17" i="21"/>
  <c r="A66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36" i="9"/>
  <c r="A34" i="9"/>
  <c r="A60" i="20"/>
  <c r="A65" i="22"/>
  <c r="F47" i="21"/>
  <c r="F23" i="21" s="1"/>
  <c r="F41" i="21"/>
  <c r="F35" i="21"/>
  <c r="G35" i="21" s="1"/>
  <c r="H35" i="21" s="1"/>
  <c r="F10" i="21"/>
  <c r="F12" i="21"/>
  <c r="F13" i="21"/>
  <c r="F14" i="21"/>
  <c r="F15" i="21"/>
  <c r="G15" i="21" s="1"/>
  <c r="H15" i="21" s="1"/>
  <c r="F16" i="21"/>
  <c r="G16" i="21" s="1"/>
  <c r="H16" i="21" s="1"/>
  <c r="F18" i="21"/>
  <c r="F19" i="21"/>
  <c r="F20" i="21"/>
  <c r="G20" i="21" s="1"/>
  <c r="H20" i="21" s="1"/>
  <c r="F21" i="21"/>
  <c r="G21" i="21" s="1"/>
  <c r="H21" i="21" s="1"/>
  <c r="F22" i="21"/>
  <c r="G22" i="21" s="1"/>
  <c r="H22" i="21" s="1"/>
  <c r="F24" i="21"/>
  <c r="F25" i="21"/>
  <c r="G25" i="21" s="1"/>
  <c r="H25" i="21" s="1"/>
  <c r="F26" i="21"/>
  <c r="G26" i="21" s="1"/>
  <c r="H26" i="21" s="1"/>
  <c r="F27" i="21"/>
  <c r="F28" i="21"/>
  <c r="F29" i="21"/>
  <c r="G29" i="21" s="1"/>
  <c r="H29" i="21" s="1"/>
  <c r="F59" i="21"/>
  <c r="G59" i="21" s="1"/>
  <c r="H59" i="21" s="1"/>
  <c r="F65" i="21"/>
  <c r="G65" i="21"/>
  <c r="H65" i="21" s="1"/>
  <c r="F71" i="21"/>
  <c r="A69" i="22"/>
  <c r="A41" i="9"/>
  <c r="A64" i="22"/>
  <c r="A63" i="22"/>
  <c r="A62" i="22"/>
  <c r="A61" i="22"/>
  <c r="A60" i="22"/>
  <c r="A59" i="22"/>
  <c r="A58" i="22"/>
  <c r="A57" i="22"/>
  <c r="A54" i="22"/>
  <c r="A56" i="22"/>
  <c r="A55" i="22"/>
  <c r="D29" i="21"/>
  <c r="C29" i="21"/>
  <c r="D28" i="21"/>
  <c r="C28" i="21"/>
  <c r="D27" i="21"/>
  <c r="C27" i="21"/>
  <c r="D26" i="21"/>
  <c r="C26" i="21"/>
  <c r="D25" i="21"/>
  <c r="C25" i="21"/>
  <c r="D24" i="21"/>
  <c r="C24" i="21"/>
  <c r="D22" i="21"/>
  <c r="C22" i="21"/>
  <c r="D21" i="21"/>
  <c r="C21" i="21"/>
  <c r="D20" i="21"/>
  <c r="C20" i="21"/>
  <c r="D19" i="21"/>
  <c r="C19" i="21"/>
  <c r="D18" i="21"/>
  <c r="C18" i="21"/>
  <c r="D16" i="21"/>
  <c r="C16" i="21"/>
  <c r="D15" i="21"/>
  <c r="C15" i="21"/>
  <c r="D14" i="21"/>
  <c r="C14" i="21"/>
  <c r="D13" i="21"/>
  <c r="C13" i="21"/>
  <c r="D12" i="21"/>
  <c r="C12" i="21"/>
  <c r="D10" i="21"/>
  <c r="C10" i="21"/>
  <c r="D47" i="21"/>
  <c r="C47" i="21"/>
  <c r="D41" i="21"/>
  <c r="C41" i="21"/>
  <c r="D35" i="21"/>
  <c r="C35" i="21"/>
  <c r="D71" i="21"/>
  <c r="D65" i="21"/>
  <c r="D59" i="21"/>
  <c r="C59" i="21"/>
  <c r="C65" i="21"/>
  <c r="C71" i="21"/>
  <c r="A53" i="22"/>
  <c r="A81" i="21"/>
  <c r="C78" i="21" l="1"/>
  <c r="C54" i="21"/>
  <c r="C23" i="21"/>
  <c r="G27" i="21"/>
  <c r="H27" i="21" s="1"/>
  <c r="E23" i="21"/>
  <c r="G19" i="21"/>
  <c r="H19" i="21" s="1"/>
  <c r="E54" i="21"/>
  <c r="E30" i="21" s="1"/>
  <c r="G18" i="21"/>
  <c r="H18" i="21" s="1"/>
  <c r="D11" i="21"/>
  <c r="G71" i="21"/>
  <c r="H71" i="21" s="1"/>
  <c r="G13" i="21"/>
  <c r="H13" i="21" s="1"/>
  <c r="G41" i="21"/>
  <c r="H41" i="21" s="1"/>
  <c r="G28" i="21"/>
  <c r="H28" i="21" s="1"/>
  <c r="C17" i="21"/>
  <c r="D23" i="21"/>
  <c r="D17" i="21"/>
  <c r="G14" i="21"/>
  <c r="H14" i="21" s="1"/>
  <c r="G23" i="21"/>
  <c r="H23" i="21" s="1"/>
  <c r="G24" i="21"/>
  <c r="H24" i="21" s="1"/>
  <c r="G12" i="21"/>
  <c r="H12" i="21" s="1"/>
  <c r="D78" i="21"/>
  <c r="D54" i="21"/>
  <c r="F11" i="21"/>
  <c r="G11" i="21" s="1"/>
  <c r="H11" i="21" s="1"/>
  <c r="F17" i="21"/>
  <c r="G17" i="21" s="1"/>
  <c r="H17" i="21" s="1"/>
  <c r="G10" i="21"/>
  <c r="H10" i="21" s="1"/>
  <c r="G47" i="21"/>
  <c r="H47" i="21" s="1"/>
  <c r="C11" i="21"/>
  <c r="F78" i="21"/>
  <c r="G78" i="21" s="1"/>
  <c r="H78" i="21" s="1"/>
  <c r="C30" i="21"/>
  <c r="D30" i="21"/>
  <c r="F54" i="21"/>
  <c r="F30" i="21" l="1"/>
  <c r="G30" i="21" s="1"/>
  <c r="H30" i="21" s="1"/>
  <c r="G54" i="21"/>
  <c r="H54" i="21" s="1"/>
</calcChain>
</file>

<file path=xl/sharedStrings.xml><?xml version="1.0" encoding="utf-8"?>
<sst xmlns="http://schemas.openxmlformats.org/spreadsheetml/2006/main" count="537" uniqueCount="246">
  <si>
    <t>List of tables</t>
  </si>
  <si>
    <t>Cruise ship traveller statistics, by direction and traveller type</t>
  </si>
  <si>
    <t>Cruise ship unique passengers by country of citizenship</t>
  </si>
  <si>
    <t>Cruise ship unique passengers by sex and age group</t>
  </si>
  <si>
    <t>Cruise ship unique passengers by regions and ports visited</t>
  </si>
  <si>
    <t>Cruise ship crew movements by regions and ports visited</t>
  </si>
  <si>
    <t>Cruise ship expenditure in New Zealand</t>
  </si>
  <si>
    <t>Cruise ship expenditure in New Zealand by regions and ports visited</t>
  </si>
  <si>
    <t>Note: Cruise ship travellers include both passengers and crew.</t>
  </si>
  <si>
    <t>Find more data on Infoshare</t>
  </si>
  <si>
    <t>Use Infoshare, a free online database, to access time-series data specific to your needs:</t>
  </si>
  <si>
    <t>Infoshare (www.stats.govt.nz/infoshare).</t>
  </si>
  <si>
    <t>To access the related ITM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</si>
  <si>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</si>
  <si>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</si>
  <si>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The time series can be downloaded in Excel or comma delimited format.</t>
  </si>
  <si>
    <t>More information about Infoshare (www.stats.govt.nz/about-infoshare).</t>
  </si>
  <si>
    <t>To access the cruise expenditure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</si>
  <si>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</si>
  <si>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</si>
  <si>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Customised data</t>
  </si>
  <si>
    <t>We can provide you with customised data. For more information and quotes:</t>
  </si>
  <si>
    <t>Email:</t>
  </si>
  <si>
    <t>info@stats.govt.nz</t>
  </si>
  <si>
    <t>Phone:</t>
  </si>
  <si>
    <t xml:space="preserve">0508 525 525 (toll-free) </t>
  </si>
  <si>
    <t>Published by Stats NZ</t>
  </si>
  <si>
    <t>www.stats.govt.nz</t>
  </si>
  <si>
    <t>Table 1</t>
  </si>
  <si>
    <t>Cruise ship traveller statistics</t>
  </si>
  <si>
    <t>By direction and traveller type</t>
  </si>
  <si>
    <t>Period</t>
  </si>
  <si>
    <t>Passengers</t>
  </si>
  <si>
    <t>Crew</t>
  </si>
  <si>
    <t>Arrivals</t>
  </si>
  <si>
    <t>Departures</t>
  </si>
  <si>
    <r>
      <t>Unique arrivals</t>
    </r>
    <r>
      <rPr>
        <vertAlign val="superscript"/>
        <sz val="8"/>
        <rFont val="Arial"/>
        <family val="2"/>
      </rPr>
      <t>(1)</t>
    </r>
  </si>
  <si>
    <r>
      <t>Unique departures</t>
    </r>
    <r>
      <rPr>
        <vertAlign val="superscript"/>
        <sz val="8"/>
        <rFont val="Arial"/>
        <family val="2"/>
      </rPr>
      <t>(1)</t>
    </r>
  </si>
  <si>
    <r>
      <t>Total, unique passengers</t>
    </r>
    <r>
      <rPr>
        <vertAlign val="superscript"/>
        <sz val="8"/>
        <rFont val="Arial"/>
        <family val="2"/>
      </rPr>
      <t>(2)</t>
    </r>
  </si>
  <si>
    <r>
      <t>Total, unique crew</t>
    </r>
    <r>
      <rPr>
        <vertAlign val="superscript"/>
        <sz val="8"/>
        <rFont val="Arial"/>
        <family val="2"/>
      </rPr>
      <t xml:space="preserve">(2) </t>
    </r>
  </si>
  <si>
    <t>Quarter</t>
  </si>
  <si>
    <t>..</t>
  </si>
  <si>
    <t>Year ended June</t>
  </si>
  <si>
    <t>Symbol:</t>
  </si>
  <si>
    <t>not available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</si>
  <si>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 from Advanced Passenger Information data sourced from Customs NZ as supplied by cruise ships</t>
    </r>
  </si>
  <si>
    <t>Table 2</t>
  </si>
  <si>
    <t>Country of citizenship</t>
  </si>
  <si>
    <t>June year</t>
  </si>
  <si>
    <t>Change: 2017 to 2018</t>
  </si>
  <si>
    <t>Number</t>
  </si>
  <si>
    <t>Percent</t>
  </si>
  <si>
    <t>Oceania</t>
  </si>
  <si>
    <t>Australia</t>
  </si>
  <si>
    <t>New Zealand</t>
  </si>
  <si>
    <t>Asia</t>
  </si>
  <si>
    <t>China, People's Republic of</t>
  </si>
  <si>
    <t>Japan</t>
  </si>
  <si>
    <r>
      <t>Hong Kong (SAR)</t>
    </r>
    <r>
      <rPr>
        <vertAlign val="superscript"/>
        <sz val="8"/>
        <rFont val="Arial Mäori"/>
        <family val="2"/>
      </rPr>
      <t>(1)</t>
    </r>
  </si>
  <si>
    <t>Taiwan</t>
  </si>
  <si>
    <t>Malaysia</t>
  </si>
  <si>
    <t>Singapore</t>
  </si>
  <si>
    <t>India</t>
  </si>
  <si>
    <t>Philippines</t>
  </si>
  <si>
    <t>Indonesia</t>
  </si>
  <si>
    <t>Korea, Republic of</t>
  </si>
  <si>
    <t>Thailand</t>
  </si>
  <si>
    <t>Europe</t>
  </si>
  <si>
    <t>United Kingdom</t>
  </si>
  <si>
    <t>Germany</t>
  </si>
  <si>
    <t>Netherlands</t>
  </si>
  <si>
    <t>France</t>
  </si>
  <si>
    <t>Switzerland</t>
  </si>
  <si>
    <t>Spain</t>
  </si>
  <si>
    <t>Austria</t>
  </si>
  <si>
    <t>Sweden</t>
  </si>
  <si>
    <t>Russia</t>
  </si>
  <si>
    <t>Ireland</t>
  </si>
  <si>
    <t>Italy</t>
  </si>
  <si>
    <t>Denmark</t>
  </si>
  <si>
    <t>Belgium</t>
  </si>
  <si>
    <t>Norway</t>
  </si>
  <si>
    <t>Portugal</t>
  </si>
  <si>
    <t>Finland</t>
  </si>
  <si>
    <t>Poland</t>
  </si>
  <si>
    <t>Romania</t>
  </si>
  <si>
    <t>Americas</t>
  </si>
  <si>
    <t>United States of America</t>
  </si>
  <si>
    <t>Canada</t>
  </si>
  <si>
    <t>Mexico</t>
  </si>
  <si>
    <t>Brazil</t>
  </si>
  <si>
    <t>Argentina</t>
  </si>
  <si>
    <t>Chile</t>
  </si>
  <si>
    <t>Africa and the Middle East</t>
  </si>
  <si>
    <t>Israel</t>
  </si>
  <si>
    <t>South Africa</t>
  </si>
  <si>
    <t>Total</t>
  </si>
  <si>
    <t>Special administrative region.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</si>
  <si>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Passengers are counted only once each June year based on unique passport numbers.</t>
    </r>
  </si>
  <si>
    <t>Table 3</t>
  </si>
  <si>
    <r>
      <t>Age group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(years)</t>
    </r>
  </si>
  <si>
    <t>Total people</t>
  </si>
  <si>
    <t>0-14</t>
  </si>
  <si>
    <t>15-39</t>
  </si>
  <si>
    <t>15-19</t>
  </si>
  <si>
    <t>20-24</t>
  </si>
  <si>
    <t>25-29</t>
  </si>
  <si>
    <t>30-34</t>
  </si>
  <si>
    <t>35-39</t>
  </si>
  <si>
    <t>40-64</t>
  </si>
  <si>
    <t>40-44</t>
  </si>
  <si>
    <t>45-49</t>
  </si>
  <si>
    <t>50-54</t>
  </si>
  <si>
    <t>55-59</t>
  </si>
  <si>
    <t>60-64</t>
  </si>
  <si>
    <t>65+</t>
  </si>
  <si>
    <t>65-69</t>
  </si>
  <si>
    <t>70-74</t>
  </si>
  <si>
    <t>75-79</t>
  </si>
  <si>
    <t>80-84</t>
  </si>
  <si>
    <t>85-89</t>
  </si>
  <si>
    <t>90+</t>
  </si>
  <si>
    <t>Males</t>
  </si>
  <si>
    <t>Females</t>
  </si>
  <si>
    <t>Age at date of first arrival or date of first departure.</t>
  </si>
  <si>
    <t>Table 4</t>
  </si>
  <si>
    <t>Region by port</t>
  </si>
  <si>
    <t>2015
R</t>
  </si>
  <si>
    <t>2016
R</t>
  </si>
  <si>
    <t>2017
R</t>
  </si>
  <si>
    <t>Northland</t>
  </si>
  <si>
    <r>
      <t>Bay of Islands</t>
    </r>
    <r>
      <rPr>
        <vertAlign val="superscript"/>
        <sz val="8"/>
        <rFont val="Arial Mäori"/>
        <family val="2"/>
      </rPr>
      <t>(1)(2)</t>
    </r>
  </si>
  <si>
    <t>Auckland</t>
  </si>
  <si>
    <r>
      <t>Auckland</t>
    </r>
    <r>
      <rPr>
        <vertAlign val="superscript"/>
        <sz val="8"/>
        <rFont val="Arial Mäori"/>
        <family val="2"/>
      </rPr>
      <t>(1)(3)</t>
    </r>
  </si>
  <si>
    <t>Waikato</t>
  </si>
  <si>
    <r>
      <t>Mercury Bay</t>
    </r>
    <r>
      <rPr>
        <vertAlign val="superscript"/>
        <sz val="8"/>
        <rFont val="Arial Mäori"/>
        <family val="2"/>
      </rPr>
      <t>(1)(4)</t>
    </r>
  </si>
  <si>
    <t>Bay of Plenty</t>
  </si>
  <si>
    <r>
      <t>Tauranga</t>
    </r>
    <r>
      <rPr>
        <vertAlign val="superscript"/>
        <sz val="8"/>
        <rFont val="Arial Mäori"/>
        <family val="2"/>
      </rPr>
      <t>(1)(5)</t>
    </r>
  </si>
  <si>
    <t>Gisborne</t>
  </si>
  <si>
    <r>
      <t>Gisborne</t>
    </r>
    <r>
      <rPr>
        <vertAlign val="superscript"/>
        <sz val="8"/>
        <rFont val="Arial Mäori"/>
        <family val="2"/>
      </rPr>
      <t>(1)</t>
    </r>
  </si>
  <si>
    <t>Hawke's Bay</t>
  </si>
  <si>
    <r>
      <t>Napier</t>
    </r>
    <r>
      <rPr>
        <vertAlign val="superscript"/>
        <sz val="8"/>
        <rFont val="Arial Mäori"/>
        <family val="2"/>
      </rPr>
      <t>(1)</t>
    </r>
  </si>
  <si>
    <t>Taranaki</t>
  </si>
  <si>
    <r>
      <t>New Plymouth</t>
    </r>
    <r>
      <rPr>
        <vertAlign val="superscript"/>
        <sz val="8"/>
        <rFont val="Arial Mäori"/>
        <family val="2"/>
      </rPr>
      <t>(1)</t>
    </r>
  </si>
  <si>
    <t>Manawatu-Wanganui</t>
  </si>
  <si>
    <t xml:space="preserve">..  </t>
  </si>
  <si>
    <t>Wellington</t>
  </si>
  <si>
    <r>
      <t>Wellington</t>
    </r>
    <r>
      <rPr>
        <vertAlign val="superscript"/>
        <sz val="8"/>
        <rFont val="Arial Mäori"/>
        <family val="2"/>
      </rPr>
      <t>(1)(6)</t>
    </r>
  </si>
  <si>
    <t>Tasman</t>
  </si>
  <si>
    <r>
      <t>Golden Bay</t>
    </r>
    <r>
      <rPr>
        <vertAlign val="superscript"/>
        <sz val="8"/>
        <rFont val="Arial Mäori"/>
        <family val="2"/>
      </rPr>
      <t>(1)(7)</t>
    </r>
  </si>
  <si>
    <t>Nelson</t>
  </si>
  <si>
    <r>
      <t>Nelson</t>
    </r>
    <r>
      <rPr>
        <vertAlign val="superscript"/>
        <sz val="8"/>
        <rFont val="Arial Mäori"/>
        <family val="2"/>
      </rPr>
      <t>(1)</t>
    </r>
  </si>
  <si>
    <t>Marlborough</t>
  </si>
  <si>
    <r>
      <t>Marlborough Sounds</t>
    </r>
    <r>
      <rPr>
        <vertAlign val="superscript"/>
        <sz val="8"/>
        <rFont val="Arial Mäori"/>
        <family val="2"/>
      </rPr>
      <t>(1)(8)</t>
    </r>
  </si>
  <si>
    <t>West Coast</t>
  </si>
  <si>
    <r>
      <t>Jackson Bay</t>
    </r>
    <r>
      <rPr>
        <vertAlign val="superscript"/>
        <sz val="8"/>
        <rFont val="Arial Mäori"/>
        <family val="2"/>
      </rPr>
      <t>(1)</t>
    </r>
  </si>
  <si>
    <t>Canterbury</t>
  </si>
  <si>
    <r>
      <t>Akaroa</t>
    </r>
    <r>
      <rPr>
        <vertAlign val="superscript"/>
        <sz val="8"/>
        <rFont val="Arial Mäori"/>
        <family val="2"/>
      </rPr>
      <t>(1)</t>
    </r>
  </si>
  <si>
    <r>
      <t>Lyttelton</t>
    </r>
    <r>
      <rPr>
        <vertAlign val="superscript"/>
        <sz val="8"/>
        <rFont val="Arial Mäori"/>
        <family val="2"/>
      </rPr>
      <t>(1)</t>
    </r>
  </si>
  <si>
    <r>
      <t>Timaru</t>
    </r>
    <r>
      <rPr>
        <vertAlign val="superscript"/>
        <sz val="8"/>
        <rFont val="Arial Mäori"/>
        <family val="2"/>
      </rPr>
      <t>(1)</t>
    </r>
  </si>
  <si>
    <r>
      <t>Kaikoura</t>
    </r>
    <r>
      <rPr>
        <vertAlign val="superscript"/>
        <sz val="8"/>
        <rFont val="Arial Mäori"/>
        <family val="2"/>
      </rPr>
      <t>(1)</t>
    </r>
  </si>
  <si>
    <t>Otago</t>
  </si>
  <si>
    <r>
      <t>Dunedin</t>
    </r>
    <r>
      <rPr>
        <vertAlign val="superscript"/>
        <sz val="8"/>
        <rFont val="Arial Mäori"/>
        <family val="2"/>
      </rPr>
      <t>(1)(9)</t>
    </r>
  </si>
  <si>
    <t>Southland</t>
  </si>
  <si>
    <r>
      <t>Bluff</t>
    </r>
    <r>
      <rPr>
        <vertAlign val="superscript"/>
        <sz val="8"/>
        <rFont val="Arial Mäori"/>
        <family val="2"/>
      </rPr>
      <t>(1)</t>
    </r>
  </si>
  <si>
    <r>
      <t>Fiordland</t>
    </r>
    <r>
      <rPr>
        <vertAlign val="superscript"/>
        <sz val="8"/>
        <rFont val="Arial Mäori"/>
        <family val="2"/>
      </rPr>
      <t>(10)(11)</t>
    </r>
  </si>
  <si>
    <r>
      <t>Stewart Island</t>
    </r>
    <r>
      <rPr>
        <vertAlign val="superscript"/>
        <sz val="8"/>
        <rFont val="Arial Mäori"/>
        <family val="2"/>
      </rPr>
      <t>(1)</t>
    </r>
  </si>
  <si>
    <t>Other</t>
  </si>
  <si>
    <r>
      <t>Sub-Antarctic islands</t>
    </r>
    <r>
      <rPr>
        <vertAlign val="superscript"/>
        <sz val="8"/>
        <rFont val="Arial Mäori"/>
        <family val="2"/>
      </rPr>
      <t>(10)(12)</t>
    </r>
  </si>
  <si>
    <r>
      <t>Chatham Islands</t>
    </r>
    <r>
      <rPr>
        <vertAlign val="superscript"/>
        <sz val="8"/>
        <rFont val="Arial Mäori"/>
        <family val="2"/>
      </rPr>
      <t>(1)</t>
    </r>
  </si>
  <si>
    <r>
      <t>Three Kings Islands</t>
    </r>
    <r>
      <rPr>
        <vertAlign val="superscript"/>
        <sz val="8"/>
        <rFont val="Arial Mäori"/>
        <family val="2"/>
      </rPr>
      <t>(10)</t>
    </r>
  </si>
  <si>
    <r>
      <t>Not specified</t>
    </r>
    <r>
      <rPr>
        <vertAlign val="superscript"/>
        <sz val="8"/>
        <rFont val="Arial Mäori"/>
        <family val="2"/>
      </rPr>
      <t>(13)</t>
    </r>
  </si>
  <si>
    <t>At these ports, passengers can potentially disembark and spend money locally.</t>
  </si>
  <si>
    <t>Includes Whangaroa.</t>
  </si>
  <si>
    <t>Includes Waiheke Island.</t>
  </si>
  <si>
    <t>Includes Whitianga and elsewhere in Mercury Bay.</t>
  </si>
  <si>
    <t>Includes White Island.</t>
  </si>
  <si>
    <t>Includes Kapiti Island.</t>
  </si>
  <si>
    <t>Includes Kaiteriteri, Tarakohe, and elsewhere in Golden Bay.</t>
  </si>
  <si>
    <t>Includes Picton, Motuara Island, Ship Cove, and elsewhere in the Marlborough Sounds.</t>
  </si>
  <si>
    <t>Includes Port Chalmers.</t>
  </si>
  <si>
    <t>At these ports, passengers are generally unlikely to disembark and spend money locally.</t>
  </si>
  <si>
    <t>Includes Breaksea Island, Doubtful Sound, Dusky Sound, Milford Sound, Thomson Sound, and elsewhere in Fiordland.</t>
  </si>
  <si>
    <t>Includes islands of Antipodes, Auckland, Balleny, Bounty, Campbell, Enderby, and Snares.</t>
  </si>
  <si>
    <t>Passengers on voyages with no port visits identified.</t>
  </si>
  <si>
    <t>R</t>
  </si>
  <si>
    <t>revised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</si>
  <si>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NZ, from Advanced Passenger Information data sourced from Customs NZ as supplied by cruise ships, and ship</t>
    </r>
  </si>
  <si>
    <t>schedule sourced from the Ministry of Business, Innovation and Employment as supplied by the New Zealand Cruise Association</t>
  </si>
  <si>
    <t>Table 5</t>
  </si>
  <si>
    <t>Crew movements by June year</t>
  </si>
  <si>
    <t>At these ports, crew can potentially disembark and spend money locally.</t>
  </si>
  <si>
    <t>At these ports, crew are generally unlikely to disembark and spend money locally.</t>
  </si>
  <si>
    <t>Crew on voyages with no port visits identified.</t>
  </si>
  <si>
    <t>Table 6</t>
  </si>
  <si>
    <t>Year ended June 2015–18</t>
  </si>
  <si>
    <t>Component</t>
  </si>
  <si>
    <t>Change from 2015 to 2016</t>
  </si>
  <si>
    <t>Change from 2016 to 2017</t>
  </si>
  <si>
    <t>Change from 2017 to 2018</t>
  </si>
  <si>
    <t>$(000)</t>
  </si>
  <si>
    <t>Annual percentage change</t>
  </si>
  <si>
    <t>Vessel</t>
  </si>
  <si>
    <t>Visitor</t>
  </si>
  <si>
    <t>GST</t>
  </si>
  <si>
    <t>Stats NZ</t>
  </si>
  <si>
    <t>Table 7</t>
  </si>
  <si>
    <t>By regions and ports visited</t>
  </si>
  <si>
    <t>C</t>
  </si>
  <si>
    <t>Tasman/Nelson</t>
  </si>
  <si>
    <r>
      <t>Other</t>
    </r>
    <r>
      <rPr>
        <vertAlign val="superscript"/>
        <sz val="8"/>
        <rFont val="Arial Mäori"/>
        <family val="2"/>
      </rPr>
      <t>(10)(11)</t>
    </r>
  </si>
  <si>
    <r>
      <t>Total spend</t>
    </r>
    <r>
      <rPr>
        <b/>
        <vertAlign val="superscript"/>
        <sz val="8"/>
        <rFont val="Arial Mäori"/>
        <family val="2"/>
      </rPr>
      <t>(12)</t>
    </r>
  </si>
  <si>
    <t xml:space="preserve">1. At these ports, cruise travellers can potentially disembark and spend locally and within the wider region. </t>
  </si>
  <si>
    <t>2. Includes Whangaroa and Whangarei.</t>
  </si>
  <si>
    <t>3. Includes Waiheke Island.</t>
  </si>
  <si>
    <t>4. Includes Whitianga and elsewhere in Mercury Bay.</t>
  </si>
  <si>
    <t>5. Includes Rotorua and White Island.</t>
  </si>
  <si>
    <t>6. Includes Kapiti Island.</t>
  </si>
  <si>
    <t>7. Includes Kaiteriteri, Tarakohe, and elsewhere in Golden Bay.</t>
  </si>
  <si>
    <t>8. Includes Picton, Motuara Island, Ship Cove, and elsewhere in the Marlborough Sounds.</t>
  </si>
  <si>
    <t>9. Includes Port Chalmers.</t>
  </si>
  <si>
    <t>10. At these ports, passengers are generally unlikely to disembark and spend money locally.</t>
  </si>
  <si>
    <t>11. Includes all other locations.</t>
  </si>
  <si>
    <t>12. The sum of regions does not match total spend due to confidential cells.</t>
  </si>
  <si>
    <t>are counted in the first quarter they appear.</t>
  </si>
  <si>
    <t>Travellers are counted only once each June year based on unique passport numbers. Travellers identified in multiple quarters within a June year</t>
  </si>
  <si>
    <t>minus duplicates (so travellers who appear in both arrivals and departures are counted only once). Travellers identified as both crew and</t>
  </si>
  <si>
    <t>passegers are counted as crew only.</t>
  </si>
  <si>
    <t>Travellers are counted only once each June year based on unique passport numbers. This equates to unique arrivals plus unique departures,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</si>
  <si>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 from Advanced Passenger Information data sourced from Customs NZ as supplied by</t>
    </r>
  </si>
  <si>
    <t>cruise ships</t>
  </si>
  <si>
    <t>and port data are non-additive – passengers are identified at all regions and ports visited.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</si>
  <si>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Passengers are counted only once at each region and port each June year based on unique passport numbers. Region</t>
    </r>
  </si>
  <si>
    <t>port data are non-additive – crew are identified at all regions and ports visited.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</si>
  <si>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Crew are counted multiple times at each region and port each June year based on unique voyage numbers. Region and</t>
    </r>
  </si>
  <si>
    <t xml:space="preserve">    Spending pre- and post- cruise is also included.</t>
  </si>
  <si>
    <t>2015 R</t>
  </si>
  <si>
    <t>2016 R</t>
  </si>
  <si>
    <t>2017 R</t>
  </si>
  <si>
    <t>R revised</t>
  </si>
  <si>
    <t xml:space="preserve">Symbols: </t>
  </si>
  <si>
    <t>1. Individual figures may not sum to stated totals due to rounding.</t>
  </si>
  <si>
    <r>
      <t>Cruise ship expenditure in New Zealand</t>
    </r>
    <r>
      <rPr>
        <b/>
        <vertAlign val="superscript"/>
        <sz val="11"/>
        <rFont val="Arial Mäori"/>
        <family val="2"/>
      </rPr>
      <t>(1)</t>
    </r>
  </si>
  <si>
    <t>Cruise ship traveller and expenditure statistics: Year ended June 2018</t>
  </si>
  <si>
    <t>Symbols:</t>
  </si>
  <si>
    <t>C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</si>
</sst>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\ \ "/>
    <numFmt numFmtId="165" formatCode="[$-1409]d\ mmmm\ yyyy;@"/>
    <numFmt numFmtId="166" formatCode="mmm\ yyyy"/>
    <numFmt numFmtId="167" formatCode="#,##0\ \ \ \ \ \ "/>
    <numFmt numFmtId="168" formatCode="0.0"/>
    <numFmt numFmtId="169" formatCode="#,##0.0\ \ "/>
    <numFmt numFmtId="170" formatCode="#,##0.0"/>
  </numFmts>
  <fonts count="28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"/>
      <family val="2"/>
    </font>
    <font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 Mäori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Mäo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 Mäori"/>
      <family val="2"/>
    </font>
    <font>
      <sz val="11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11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65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9" fillId="0" borderId="0"/>
    <xf numFmtId="165" fontId="8" fillId="0" borderId="0"/>
    <xf numFmtId="165" fontId="9" fillId="0" borderId="0"/>
    <xf numFmtId="9" fontId="16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4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3">
    <xf numFmtId="165" fontId="0" fillId="0" borderId="0" xfId="0"/>
    <xf numFmtId="165" fontId="3" fillId="0" borderId="0" xfId="0" applyFont="1" applyAlignment="1">
      <alignment vertical="top"/>
    </xf>
    <xf numFmtId="165" fontId="3" fillId="0" borderId="0" xfId="0" applyFont="1"/>
    <xf numFmtId="165" fontId="5" fillId="0" borderId="0" xfId="0" applyFont="1"/>
    <xf numFmtId="165" fontId="0" fillId="0" borderId="1" xfId="0" applyBorder="1"/>
    <xf numFmtId="165" fontId="0" fillId="0" borderId="1" xfId="0" applyBorder="1" applyAlignment="1">
      <alignment horizontal="left"/>
    </xf>
    <xf numFmtId="165" fontId="6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7" fillId="0" borderId="0" xfId="0" applyFont="1"/>
    <xf numFmtId="164" fontId="6" fillId="0" borderId="0" xfId="1" applyNumberFormat="1" applyFont="1" applyBorder="1" applyAlignment="1" applyProtection="1">
      <alignment horizontal="right"/>
      <protection locked="0"/>
    </xf>
    <xf numFmtId="165" fontId="2" fillId="0" borderId="2" xfId="0" applyFont="1" applyBorder="1" applyAlignment="1">
      <alignment horizontal="center" vertical="center" wrapText="1"/>
    </xf>
    <xf numFmtId="165" fontId="10" fillId="0" borderId="0" xfId="0" applyFont="1"/>
    <xf numFmtId="165" fontId="6" fillId="0" borderId="0" xfId="0" quotePrefix="1" applyFont="1"/>
    <xf numFmtId="165" fontId="11" fillId="0" borderId="0" xfId="0" applyFont="1" applyAlignment="1">
      <alignment vertical="top"/>
    </xf>
    <xf numFmtId="165" fontId="9" fillId="0" borderId="0" xfId="0" applyFont="1"/>
    <xf numFmtId="165" fontId="4" fillId="0" borderId="0" xfId="0" applyFont="1" applyAlignment="1">
      <alignment horizontal="left" vertical="top"/>
    </xf>
    <xf numFmtId="165" fontId="14" fillId="0" borderId="0" xfId="0" applyFont="1" applyAlignment="1">
      <alignment horizontal="left" vertical="top"/>
    </xf>
    <xf numFmtId="165" fontId="0" fillId="0" borderId="0" xfId="0" applyAlignment="1">
      <alignment vertical="top"/>
    </xf>
    <xf numFmtId="165" fontId="9" fillId="0" borderId="0" xfId="0" applyFont="1" applyAlignment="1">
      <alignment horizontal="left" vertical="top"/>
    </xf>
    <xf numFmtId="165" fontId="9" fillId="0" borderId="0" xfId="0" applyFont="1" applyAlignment="1">
      <alignment vertical="top"/>
    </xf>
    <xf numFmtId="165" fontId="0" fillId="0" borderId="0" xfId="0" applyFont="1" applyAlignment="1">
      <alignment horizontal="left" indent="1"/>
    </xf>
    <xf numFmtId="165" fontId="0" fillId="0" borderId="0" xfId="0" applyFont="1"/>
    <xf numFmtId="165" fontId="14" fillId="0" borderId="0" xfId="5" applyFont="1" applyAlignment="1" applyProtection="1">
      <alignment horizontal="left"/>
    </xf>
    <xf numFmtId="165" fontId="9" fillId="0" borderId="0" xfId="0" applyFont="1" applyAlignment="1">
      <alignment horizontal="left"/>
    </xf>
    <xf numFmtId="165" fontId="18" fillId="0" borderId="0" xfId="5" applyAlignment="1" applyProtection="1"/>
    <xf numFmtId="165" fontId="0" fillId="0" borderId="0" xfId="0" applyBorder="1"/>
    <xf numFmtId="165" fontId="2" fillId="0" borderId="0" xfId="0" applyFont="1"/>
    <xf numFmtId="165" fontId="14" fillId="0" borderId="0" xfId="0" applyFont="1"/>
    <xf numFmtId="165" fontId="2" fillId="0" borderId="0" xfId="9" applyFont="1"/>
    <xf numFmtId="166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Border="1"/>
    <xf numFmtId="165" fontId="2" fillId="0" borderId="0" xfId="0" applyFont="1" applyBorder="1"/>
    <xf numFmtId="165" fontId="2" fillId="0" borderId="0" xfId="8" applyFont="1"/>
    <xf numFmtId="165" fontId="7" fillId="0" borderId="0" xfId="8" applyFont="1"/>
    <xf numFmtId="165" fontId="6" fillId="0" borderId="0" xfId="8" applyFont="1" applyBorder="1" applyAlignment="1">
      <alignment wrapText="1"/>
    </xf>
    <xf numFmtId="165" fontId="6" fillId="0" borderId="0" xfId="8" applyFont="1"/>
    <xf numFmtId="165" fontId="7" fillId="0" borderId="0" xfId="8" applyFont="1" applyBorder="1" applyAlignment="1">
      <alignment wrapText="1"/>
    </xf>
    <xf numFmtId="165" fontId="7" fillId="0" borderId="0" xfId="8" applyFont="1" applyBorder="1"/>
    <xf numFmtId="164" fontId="7" fillId="0" borderId="0" xfId="1" applyNumberFormat="1" applyFont="1" applyBorder="1" applyAlignment="1" applyProtection="1">
      <alignment horizontal="right"/>
      <protection locked="0"/>
    </xf>
    <xf numFmtId="165" fontId="4" fillId="0" borderId="0" xfId="0" applyFont="1" applyAlignment="1"/>
    <xf numFmtId="165" fontId="13" fillId="0" borderId="0" xfId="0" applyFont="1" applyAlignment="1"/>
    <xf numFmtId="9" fontId="0" fillId="0" borderId="0" xfId="10" applyFont="1" applyBorder="1"/>
    <xf numFmtId="165" fontId="2" fillId="0" borderId="3" xfId="0" applyFont="1" applyBorder="1" applyAlignment="1">
      <alignment horizontal="center" vertical="center" wrapText="1"/>
    </xf>
    <xf numFmtId="167" fontId="5" fillId="0" borderId="0" xfId="8" applyNumberFormat="1" applyFont="1" applyAlignment="1">
      <alignment horizontal="right"/>
    </xf>
    <xf numFmtId="167" fontId="2" fillId="0" borderId="0" xfId="8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/>
    </xf>
    <xf numFmtId="168" fontId="19" fillId="0" borderId="0" xfId="8" applyNumberFormat="1" applyFont="1"/>
    <xf numFmtId="0" fontId="21" fillId="0" borderId="0" xfId="11" applyFont="1" applyFill="1"/>
    <xf numFmtId="0" fontId="18" fillId="0" borderId="0" xfId="12" applyFont="1" applyFill="1"/>
    <xf numFmtId="164" fontId="2" fillId="0" borderId="0" xfId="6" applyNumberFormat="1" applyFont="1"/>
    <xf numFmtId="164" fontId="2" fillId="0" borderId="0" xfId="6" applyNumberFormat="1" applyFont="1" applyBorder="1"/>
    <xf numFmtId="164" fontId="6" fillId="0" borderId="0" xfId="21" applyNumberFormat="1" applyFont="1" applyBorder="1" applyAlignment="1" applyProtection="1">
      <alignment horizontal="right" vertical="top"/>
      <protection locked="0"/>
    </xf>
    <xf numFmtId="164" fontId="7" fillId="0" borderId="0" xfId="21" applyNumberFormat="1" applyFont="1" applyBorder="1" applyAlignment="1" applyProtection="1">
      <alignment horizontal="right" vertical="top"/>
      <protection locked="0"/>
    </xf>
    <xf numFmtId="164" fontId="7" fillId="0" borderId="0" xfId="21" applyNumberFormat="1" applyFont="1" applyFill="1" applyBorder="1" applyAlignment="1" applyProtection="1">
      <alignment horizontal="right" vertical="top"/>
      <protection locked="0"/>
    </xf>
    <xf numFmtId="167" fontId="6" fillId="0" borderId="0" xfId="21" applyNumberFormat="1" applyFont="1" applyBorder="1" applyAlignment="1" applyProtection="1">
      <alignment horizontal="right" vertical="top"/>
      <protection locked="0"/>
    </xf>
    <xf numFmtId="167" fontId="7" fillId="0" borderId="0" xfId="21" applyNumberFormat="1" applyFont="1" applyBorder="1" applyAlignment="1" applyProtection="1">
      <alignment horizontal="right" vertical="top"/>
      <protection locked="0"/>
    </xf>
    <xf numFmtId="167" fontId="7" fillId="0" borderId="0" xfId="21" applyNumberFormat="1" applyFont="1" applyFill="1" applyBorder="1" applyAlignment="1" applyProtection="1">
      <alignment horizontal="right" vertical="top"/>
      <protection locked="0"/>
    </xf>
    <xf numFmtId="164" fontId="6" fillId="0" borderId="0" xfId="24" applyNumberFormat="1" applyFont="1" applyBorder="1" applyAlignment="1" applyProtection="1">
      <alignment horizontal="right"/>
      <protection locked="0"/>
    </xf>
    <xf numFmtId="164" fontId="7" fillId="0" borderId="0" xfId="24" applyNumberFormat="1" applyFont="1" applyFill="1" applyBorder="1" applyAlignment="1" applyProtection="1">
      <alignment horizontal="right" vertical="top"/>
      <protection locked="0"/>
    </xf>
    <xf numFmtId="165" fontId="7" fillId="0" borderId="0" xfId="8" applyFont="1" applyAlignment="1"/>
    <xf numFmtId="165" fontId="6" fillId="0" borderId="0" xfId="8" applyFont="1" applyBorder="1"/>
    <xf numFmtId="164" fontId="7" fillId="0" borderId="0" xfId="24" applyNumberFormat="1" applyFont="1" applyBorder="1" applyAlignment="1" applyProtection="1">
      <alignment horizontal="right"/>
      <protection locked="0"/>
    </xf>
    <xf numFmtId="165" fontId="6" fillId="0" borderId="0" xfId="8" applyFont="1" applyFill="1" applyBorder="1"/>
    <xf numFmtId="164" fontId="6" fillId="0" borderId="0" xfId="26" applyNumberFormat="1" applyFont="1" applyBorder="1" applyAlignment="1" applyProtection="1">
      <alignment horizontal="right"/>
      <protection locked="0"/>
    </xf>
    <xf numFmtId="164" fontId="7" fillId="0" borderId="0" xfId="26" applyNumberFormat="1" applyFont="1" applyBorder="1" applyAlignment="1" applyProtection="1">
      <alignment horizontal="right"/>
      <protection locked="0"/>
    </xf>
    <xf numFmtId="165" fontId="3" fillId="0" borderId="0" xfId="0" applyFont="1" applyAlignment="1">
      <alignment horizontal="left" vertical="top"/>
    </xf>
    <xf numFmtId="2" fontId="0" fillId="0" borderId="0" xfId="0" applyNumberFormat="1"/>
    <xf numFmtId="9" fontId="2" fillId="0" borderId="0" xfId="10" applyFont="1"/>
    <xf numFmtId="165" fontId="25" fillId="0" borderId="0" xfId="0" applyFont="1"/>
    <xf numFmtId="165" fontId="13" fillId="0" borderId="0" xfId="0" applyFont="1"/>
    <xf numFmtId="165" fontId="4" fillId="0" borderId="0" xfId="0" applyFont="1"/>
    <xf numFmtId="1" fontId="0" fillId="0" borderId="0" xfId="0" applyNumberForma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 vertical="center" wrapText="1"/>
    </xf>
    <xf numFmtId="165" fontId="2" fillId="0" borderId="7" xfId="0" applyFont="1" applyBorder="1" applyAlignment="1">
      <alignment horizontal="center" vertical="center"/>
    </xf>
    <xf numFmtId="165" fontId="2" fillId="0" borderId="11" xfId="0" applyFont="1" applyBorder="1"/>
    <xf numFmtId="165" fontId="5" fillId="0" borderId="8" xfId="0" applyFont="1" applyBorder="1"/>
    <xf numFmtId="0" fontId="2" fillId="0" borderId="2" xfId="0" applyNumberFormat="1" applyFont="1" applyFill="1" applyBorder="1" applyAlignment="1">
      <alignment horizontal="center" vertical="center" wrapText="1"/>
    </xf>
    <xf numFmtId="165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3" fillId="0" borderId="0" xfId="13" applyFont="1" applyFill="1"/>
    <xf numFmtId="0" fontId="15" fillId="0" borderId="0" xfId="14" applyFont="1" applyFill="1"/>
    <xf numFmtId="0" fontId="9" fillId="0" borderId="0" xfId="14" applyFill="1"/>
    <xf numFmtId="0" fontId="14" fillId="0" borderId="0" xfId="15" applyFont="1" applyFill="1" applyAlignment="1"/>
    <xf numFmtId="0" fontId="4" fillId="0" borderId="0" xfId="15" applyFont="1" applyFill="1" applyAlignment="1"/>
    <xf numFmtId="0" fontId="24" fillId="0" borderId="0" xfId="15" applyFill="1"/>
    <xf numFmtId="0" fontId="25" fillId="0" borderId="0" xfId="15" applyFont="1" applyFill="1" applyAlignment="1"/>
    <xf numFmtId="0" fontId="13" fillId="0" borderId="0" xfId="15" applyFont="1" applyFill="1" applyAlignment="1"/>
    <xf numFmtId="0" fontId="2" fillId="0" borderId="0" xfId="15" applyFont="1" applyFill="1"/>
    <xf numFmtId="0" fontId="2" fillId="0" borderId="2" xfId="15" applyFont="1" applyFill="1" applyBorder="1" applyAlignment="1">
      <alignment horizontal="center" vertical="center" wrapText="1"/>
    </xf>
    <xf numFmtId="0" fontId="2" fillId="0" borderId="3" xfId="15" applyFont="1" applyFill="1" applyBorder="1" applyAlignment="1">
      <alignment horizontal="center" vertical="center" wrapText="1"/>
    </xf>
    <xf numFmtId="0" fontId="7" fillId="0" borderId="0" xfId="16" applyFont="1" applyFill="1" applyAlignment="1"/>
    <xf numFmtId="0" fontId="6" fillId="0" borderId="0" xfId="16" applyFont="1" applyFill="1" applyBorder="1"/>
    <xf numFmtId="164" fontId="20" fillId="0" borderId="0" xfId="17" applyNumberFormat="1" applyFont="1" applyFill="1" applyBorder="1" applyAlignment="1" applyProtection="1">
      <alignment horizontal="right"/>
      <protection locked="0"/>
    </xf>
    <xf numFmtId="164" fontId="6" fillId="0" borderId="0" xfId="17" applyNumberFormat="1" applyFont="1" applyFill="1" applyBorder="1" applyAlignment="1" applyProtection="1">
      <alignment horizontal="right"/>
      <protection locked="0"/>
    </xf>
    <xf numFmtId="169" fontId="6" fillId="0" borderId="0" xfId="17" applyNumberFormat="1" applyFont="1" applyFill="1" applyBorder="1" applyAlignment="1" applyProtection="1">
      <alignment horizontal="right"/>
      <protection locked="0"/>
    </xf>
    <xf numFmtId="164" fontId="7" fillId="0" borderId="0" xfId="17" applyNumberFormat="1" applyFont="1" applyFill="1" applyBorder="1" applyAlignment="1" applyProtection="1">
      <alignment horizontal="right"/>
      <protection locked="0"/>
    </xf>
    <xf numFmtId="169" fontId="7" fillId="0" borderId="0" xfId="17" applyNumberFormat="1" applyFont="1" applyFill="1" applyBorder="1" applyAlignment="1" applyProtection="1">
      <alignment horizontal="right"/>
      <protection locked="0"/>
    </xf>
    <xf numFmtId="0" fontId="7" fillId="0" borderId="1" xfId="16" applyFont="1" applyFill="1" applyBorder="1" applyAlignment="1"/>
    <xf numFmtId="0" fontId="6" fillId="0" borderId="1" xfId="16" applyFont="1" applyFill="1" applyBorder="1"/>
    <xf numFmtId="164" fontId="7" fillId="0" borderId="1" xfId="17" applyNumberFormat="1" applyFont="1" applyFill="1" applyBorder="1" applyAlignment="1" applyProtection="1">
      <alignment horizontal="right"/>
      <protection locked="0"/>
    </xf>
    <xf numFmtId="169" fontId="7" fillId="0" borderId="1" xfId="17" applyNumberFormat="1" applyFont="1" applyFill="1" applyBorder="1" applyAlignment="1" applyProtection="1">
      <alignment horizontal="right"/>
      <protection locked="0"/>
    </xf>
    <xf numFmtId="0" fontId="7" fillId="0" borderId="0" xfId="16" applyFont="1" applyFill="1" applyBorder="1" applyAlignment="1"/>
    <xf numFmtId="0" fontId="6" fillId="0" borderId="0" xfId="15" applyFont="1" applyFill="1"/>
    <xf numFmtId="0" fontId="24" fillId="0" borderId="0" xfId="15" applyFill="1" applyBorder="1"/>
    <xf numFmtId="0" fontId="7" fillId="0" borderId="0" xfId="15" applyFont="1" applyFill="1"/>
    <xf numFmtId="0" fontId="24" fillId="0" borderId="0" xfId="15" applyFont="1" applyFill="1"/>
    <xf numFmtId="0" fontId="2" fillId="0" borderId="0" xfId="18" applyFont="1" applyFill="1"/>
    <xf numFmtId="3" fontId="0" fillId="0" borderId="11" xfId="0" applyNumberForma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70" fontId="5" fillId="0" borderId="13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9" fontId="2" fillId="0" borderId="0" xfId="10" applyNumberFormat="1" applyFont="1"/>
    <xf numFmtId="3" fontId="0" fillId="0" borderId="0" xfId="0" applyNumberFormat="1"/>
    <xf numFmtId="170" fontId="5" fillId="0" borderId="0" xfId="0" applyNumberFormat="1" applyFont="1" applyBorder="1" applyAlignment="1">
      <alignment horizontal="right"/>
    </xf>
    <xf numFmtId="0" fontId="2" fillId="0" borderId="0" xfId="13" applyFont="1"/>
    <xf numFmtId="165" fontId="18" fillId="0" borderId="0" xfId="5" applyFont="1" applyAlignment="1" applyProtection="1">
      <alignment vertical="top"/>
    </xf>
    <xf numFmtId="165" fontId="18" fillId="0" borderId="0" xfId="5" applyFont="1" applyFill="1" applyAlignment="1" applyProtection="1"/>
    <xf numFmtId="165" fontId="18" fillId="0" borderId="0" xfId="5" applyFill="1" applyAlignment="1" applyProtection="1"/>
    <xf numFmtId="1" fontId="6" fillId="0" borderId="5" xfId="0" applyNumberFormat="1" applyFont="1" applyBorder="1" applyAlignment="1">
      <alignment horizontal="center"/>
    </xf>
    <xf numFmtId="165" fontId="3" fillId="0" borderId="0" xfId="0" applyFont="1" applyAlignment="1">
      <alignment horizontal="left" vertical="top"/>
    </xf>
    <xf numFmtId="165" fontId="9" fillId="0" borderId="0" xfId="0" applyNumberFormat="1" applyFon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5" fontId="18" fillId="0" borderId="0" xfId="5" applyAlignment="1" applyProtection="1">
      <alignment horizontal="left" vertical="top" wrapText="1"/>
    </xf>
    <xf numFmtId="165" fontId="9" fillId="0" borderId="0" xfId="0" applyFont="1" applyAlignment="1">
      <alignment horizontal="left" vertical="top" wrapText="1"/>
    </xf>
    <xf numFmtId="165" fontId="0" fillId="0" borderId="0" xfId="0" applyAlignment="1">
      <alignment horizontal="left" vertical="top" wrapText="1"/>
    </xf>
    <xf numFmtId="165" fontId="18" fillId="0" borderId="0" xfId="5" applyFont="1" applyAlignment="1" applyProtection="1">
      <alignment horizontal="left" vertical="top"/>
    </xf>
    <xf numFmtId="165" fontId="0" fillId="0" borderId="0" xfId="0" applyAlignment="1">
      <alignment horizontal="left" vertical="top"/>
    </xf>
    <xf numFmtId="165" fontId="2" fillId="0" borderId="3" xfId="0" applyFont="1" applyBorder="1" applyAlignment="1">
      <alignment horizontal="center" vertical="center"/>
    </xf>
    <xf numFmtId="165" fontId="2" fillId="0" borderId="4" xfId="0" applyFont="1" applyBorder="1" applyAlignment="1">
      <alignment horizontal="center" vertical="center"/>
    </xf>
    <xf numFmtId="165" fontId="2" fillId="0" borderId="5" xfId="0" applyFont="1" applyBorder="1" applyAlignment="1">
      <alignment horizontal="center" vertical="center"/>
    </xf>
    <xf numFmtId="165" fontId="2" fillId="0" borderId="6" xfId="0" applyFont="1" applyBorder="1" applyAlignment="1">
      <alignment horizontal="left" vertical="center"/>
    </xf>
    <xf numFmtId="165" fontId="0" fillId="0" borderId="7" xfId="0" applyBorder="1" applyAlignment="1">
      <alignment horizontal="left" vertical="center"/>
    </xf>
    <xf numFmtId="165" fontId="0" fillId="0" borderId="1" xfId="0" applyBorder="1" applyAlignment="1">
      <alignment horizontal="left" vertical="center"/>
    </xf>
    <xf numFmtId="165" fontId="0" fillId="0" borderId="8" xfId="0" applyBorder="1" applyAlignment="1">
      <alignment horizontal="left" vertical="center"/>
    </xf>
    <xf numFmtId="165" fontId="0" fillId="0" borderId="6" xfId="0" applyBorder="1" applyAlignment="1">
      <alignment horizontal="left" vertical="center"/>
    </xf>
    <xf numFmtId="165" fontId="5" fillId="2" borderId="0" xfId="0" applyFont="1" applyFill="1" applyAlignment="1">
      <alignment horizontal="center"/>
    </xf>
    <xf numFmtId="165" fontId="2" fillId="0" borderId="6" xfId="0" applyFont="1" applyBorder="1" applyAlignment="1">
      <alignment horizontal="left" vertical="center" wrapText="1"/>
    </xf>
    <xf numFmtId="165" fontId="2" fillId="0" borderId="7" xfId="0" applyFont="1" applyBorder="1" applyAlignment="1">
      <alignment horizontal="left" vertical="center" wrapText="1"/>
    </xf>
    <xf numFmtId="165" fontId="2" fillId="0" borderId="1" xfId="0" applyFont="1" applyBorder="1" applyAlignment="1">
      <alignment horizontal="left" vertical="center" wrapText="1"/>
    </xf>
    <xf numFmtId="165" fontId="2" fillId="0" borderId="8" xfId="0" applyFont="1" applyBorder="1" applyAlignment="1">
      <alignment horizontal="left" vertical="center" wrapText="1"/>
    </xf>
    <xf numFmtId="165" fontId="2" fillId="0" borderId="10" xfId="0" applyFont="1" applyBorder="1" applyAlignment="1">
      <alignment horizontal="center" vertical="center"/>
    </xf>
    <xf numFmtId="165" fontId="2" fillId="0" borderId="6" xfId="0" applyFont="1" applyBorder="1" applyAlignment="1">
      <alignment horizontal="center" vertical="center"/>
    </xf>
    <xf numFmtId="165" fontId="6" fillId="0" borderId="5" xfId="0" applyFont="1" applyBorder="1" applyAlignment="1">
      <alignment horizontal="center"/>
    </xf>
    <xf numFmtId="165" fontId="6" fillId="0" borderId="2" xfId="0" applyFont="1" applyBorder="1" applyAlignment="1">
      <alignment horizontal="center"/>
    </xf>
    <xf numFmtId="165" fontId="6" fillId="0" borderId="4" xfId="0" applyFont="1" applyBorder="1" applyAlignment="1">
      <alignment horizontal="center"/>
    </xf>
    <xf numFmtId="1" fontId="6" fillId="0" borderId="4" xfId="0" quotePrefix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5" fontId="6" fillId="0" borderId="6" xfId="0" applyFont="1" applyBorder="1" applyAlignment="1">
      <alignment horizontal="center" wrapText="1"/>
    </xf>
    <xf numFmtId="165" fontId="6" fillId="0" borderId="1" xfId="0" applyFont="1" applyBorder="1" applyAlignment="1">
      <alignment horizontal="center" wrapText="1"/>
    </xf>
    <xf numFmtId="165" fontId="6" fillId="0" borderId="10" xfId="0" applyFont="1" applyBorder="1" applyAlignment="1">
      <alignment horizontal="center" wrapText="1"/>
    </xf>
    <xf numFmtId="165" fontId="6" fillId="0" borderId="13" xfId="0" applyFont="1" applyBorder="1" applyAlignment="1">
      <alignment horizontal="center" wrapText="1"/>
    </xf>
    <xf numFmtId="0" fontId="2" fillId="0" borderId="10" xfId="15" applyFont="1" applyFill="1" applyBorder="1" applyAlignment="1">
      <alignment horizontal="center" vertical="center" wrapText="1"/>
    </xf>
    <xf numFmtId="0" fontId="2" fillId="0" borderId="13" xfId="15" applyFont="1" applyFill="1" applyBorder="1" applyAlignment="1">
      <alignment horizontal="center" vertical="center" wrapText="1"/>
    </xf>
    <xf numFmtId="0" fontId="2" fillId="0" borderId="3" xfId="15" applyFont="1" applyFill="1" applyBorder="1" applyAlignment="1">
      <alignment horizontal="center" vertical="center" wrapText="1"/>
    </xf>
    <xf numFmtId="0" fontId="2" fillId="0" borderId="4" xfId="15" applyFont="1" applyFill="1" applyBorder="1" applyAlignment="1">
      <alignment horizontal="center" vertical="center" wrapText="1"/>
    </xf>
    <xf numFmtId="0" fontId="2" fillId="0" borderId="6" xfId="15" applyFont="1" applyFill="1" applyBorder="1" applyAlignment="1">
      <alignment horizontal="left" vertical="center"/>
    </xf>
    <xf numFmtId="0" fontId="2" fillId="0" borderId="7" xfId="15" applyFont="1" applyFill="1" applyBorder="1" applyAlignment="1">
      <alignment horizontal="left" vertical="center"/>
    </xf>
    <xf numFmtId="0" fontId="2" fillId="0" borderId="0" xfId="15" applyFont="1" applyFill="1" applyBorder="1" applyAlignment="1">
      <alignment horizontal="left" vertical="center"/>
    </xf>
    <xf numFmtId="0" fontId="2" fillId="0" borderId="11" xfId="15" applyFont="1" applyFill="1" applyBorder="1" applyAlignment="1">
      <alignment horizontal="left" vertical="center"/>
    </xf>
    <xf numFmtId="0" fontId="2" fillId="0" borderId="1" xfId="15" applyFont="1" applyFill="1" applyBorder="1" applyAlignment="1">
      <alignment horizontal="left" vertical="center"/>
    </xf>
    <xf numFmtId="0" fontId="2" fillId="0" borderId="8" xfId="15" applyFont="1" applyFill="1" applyBorder="1" applyAlignment="1">
      <alignment horizontal="left" vertical="center"/>
    </xf>
    <xf numFmtId="0" fontId="2" fillId="0" borderId="9" xfId="15" applyFont="1" applyFill="1" applyBorder="1" applyAlignment="1">
      <alignment horizontal="center" vertical="center" wrapText="1"/>
    </xf>
    <xf numFmtId="0" fontId="2" fillId="0" borderId="12" xfId="15" applyFont="1" applyFill="1" applyBorder="1" applyAlignment="1">
      <alignment horizontal="center" vertical="center" wrapText="1"/>
    </xf>
    <xf numFmtId="0" fontId="2" fillId="0" borderId="10" xfId="15" applyFont="1" applyFill="1" applyBorder="1" applyAlignment="1">
      <alignment horizontal="center" vertical="center"/>
    </xf>
    <xf numFmtId="0" fontId="2" fillId="0" borderId="6" xfId="15" applyFont="1" applyFill="1" applyBorder="1" applyAlignment="1">
      <alignment horizontal="center" vertical="center"/>
    </xf>
    <xf numFmtId="0" fontId="2" fillId="0" borderId="7" xfId="15" applyFont="1" applyFill="1" applyBorder="1" applyAlignment="1">
      <alignment horizontal="center" vertical="center"/>
    </xf>
    <xf numFmtId="0" fontId="2" fillId="0" borderId="3" xfId="13" quotePrefix="1" applyFont="1" applyFill="1" applyBorder="1" applyAlignment="1">
      <alignment horizontal="center" vertical="center"/>
    </xf>
    <xf numFmtId="0" fontId="2" fillId="0" borderId="4" xfId="13" quotePrefix="1" applyFont="1" applyFill="1" applyBorder="1" applyAlignment="1">
      <alignment horizontal="center" vertical="center"/>
    </xf>
    <xf numFmtId="0" fontId="2" fillId="0" borderId="5" xfId="13" quotePrefix="1" applyFont="1" applyFill="1" applyBorder="1" applyAlignment="1">
      <alignment horizontal="center" vertical="center"/>
    </xf>
    <xf numFmtId="165" fontId="6" fillId="0" borderId="7" xfId="0" applyFont="1" applyBorder="1" applyAlignment="1">
      <alignment horizontal="left" vertical="center"/>
    </xf>
    <xf numFmtId="165" fontId="6" fillId="0" borderId="11" xfId="0" applyFont="1" applyBorder="1" applyAlignment="1">
      <alignment horizontal="left" vertical="center"/>
    </xf>
    <xf numFmtId="165" fontId="6" fillId="0" borderId="8" xfId="0" applyFont="1" applyBorder="1" applyAlignment="1">
      <alignment horizontal="left" vertical="center"/>
    </xf>
    <xf numFmtId="170" fontId="0" fillId="0" borderId="0" xfId="0" applyNumberFormat="1" applyBorder="1" applyAlignment="1">
      <alignment horizontal="right"/>
    </xf>
  </cellXfs>
  <cellStyles count="32">
    <cellStyle name="Comma" xfId="1" builtinId="3"/>
    <cellStyle name="Comma 2" xfId="2" xr:uid="{00000000-0005-0000-0000-000001000000}"/>
    <cellStyle name="Comma 2 2" xfId="3" xr:uid="{00000000-0005-0000-0000-000002000000}"/>
    <cellStyle name="Comma 2 2 2" xfId="21" xr:uid="{00000000-0005-0000-0000-000003000000}"/>
    <cellStyle name="Comma 2 2 3" xfId="26" xr:uid="{00000000-0005-0000-0000-000004000000}"/>
    <cellStyle name="Comma 2 2 4" xfId="30" xr:uid="{00000000-0005-0000-0000-000005000000}"/>
    <cellStyle name="Comma 2 3" xfId="17" xr:uid="{00000000-0005-0000-0000-000006000000}"/>
    <cellStyle name="Comma 2 4" xfId="20" xr:uid="{00000000-0005-0000-0000-000007000000}"/>
    <cellStyle name="Comma 2 5" xfId="25" xr:uid="{00000000-0005-0000-0000-000008000000}"/>
    <cellStyle name="Comma 2 6" xfId="29" xr:uid="{00000000-0005-0000-0000-000009000000}"/>
    <cellStyle name="Comma 3" xfId="4" xr:uid="{00000000-0005-0000-0000-00000A000000}"/>
    <cellStyle name="Comma 3 2" xfId="22" xr:uid="{00000000-0005-0000-0000-00000B000000}"/>
    <cellStyle name="Comma 3 3" xfId="27" xr:uid="{00000000-0005-0000-0000-00000C000000}"/>
    <cellStyle name="Comma 3 4" xfId="31" xr:uid="{00000000-0005-0000-0000-00000D000000}"/>
    <cellStyle name="Comma 4" xfId="19" xr:uid="{00000000-0005-0000-0000-00000E000000}"/>
    <cellStyle name="Comma 5" xfId="24" xr:uid="{00000000-0005-0000-0000-00000F000000}"/>
    <cellStyle name="Comma 6" xfId="28" xr:uid="{00000000-0005-0000-0000-000010000000}"/>
    <cellStyle name="Hyperlink" xfId="5" builtinId="8"/>
    <cellStyle name="Hyperlink 3" xfId="12" xr:uid="{00000000-0005-0000-0000-000012000000}"/>
    <cellStyle name="Normal" xfId="0" builtinId="0"/>
    <cellStyle name="Normal 2" xfId="6" xr:uid="{00000000-0005-0000-0000-000014000000}"/>
    <cellStyle name="Normal 2 2" xfId="7" xr:uid="{00000000-0005-0000-0000-000015000000}"/>
    <cellStyle name="Normal 2 3" xfId="15" xr:uid="{00000000-0005-0000-0000-000016000000}"/>
    <cellStyle name="Normal 3" xfId="14" xr:uid="{00000000-0005-0000-0000-000017000000}"/>
    <cellStyle name="Normal 4" xfId="11" xr:uid="{00000000-0005-0000-0000-000018000000}"/>
    <cellStyle name="Normal_em-may08-all-tables" xfId="8" xr:uid="{00000000-0005-0000-0000-000019000000}"/>
    <cellStyle name="Normal_em-may08-all-tables 2" xfId="16" xr:uid="{00000000-0005-0000-0000-00001A000000}"/>
    <cellStyle name="Normal_Migration PLT new table templates" xfId="9" xr:uid="{00000000-0005-0000-0000-00001B000000}"/>
    <cellStyle name="Normal_Migration PLT new table templates 2" xfId="18" xr:uid="{00000000-0005-0000-0000-00001C000000}"/>
    <cellStyle name="Normal_Table 1.01_25 Nov 2" xfId="13" xr:uid="{00000000-0005-0000-0000-00001D000000}"/>
    <cellStyle name="Percent" xfId="10" builtinId="5"/>
    <cellStyle name="Percent 2" xfId="23" xr:uid="{00000000-0005-0000-0000-00001F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39"/>
  <sheetViews>
    <sheetView tabSelected="1" zoomScaleNormal="100" workbookViewId="0"/>
  </sheetViews>
  <sheetFormatPr defaultRowHeight="11.25" x14ac:dyDescent="0.2"/>
  <cols>
    <col min="1" max="1" width="7.6640625" customWidth="1"/>
    <col min="2" max="2" width="99" customWidth="1"/>
  </cols>
  <sheetData>
    <row r="1" spans="1:2" ht="15.75" x14ac:dyDescent="0.2">
      <c r="A1" s="14" t="s">
        <v>243</v>
      </c>
      <c r="B1" s="14"/>
    </row>
    <row r="2" spans="1:2" ht="12.75" x14ac:dyDescent="0.2">
      <c r="A2" s="15"/>
      <c r="B2" s="15"/>
    </row>
    <row r="3" spans="1:2" ht="15" x14ac:dyDescent="0.2">
      <c r="A3" s="16" t="s">
        <v>0</v>
      </c>
      <c r="B3" s="1"/>
    </row>
    <row r="4" spans="1:2" ht="12.75" x14ac:dyDescent="0.2">
      <c r="A4" s="50">
        <v>1</v>
      </c>
      <c r="B4" s="124" t="s">
        <v>1</v>
      </c>
    </row>
    <row r="5" spans="1:2" ht="12.75" x14ac:dyDescent="0.2">
      <c r="A5" s="50">
        <v>2</v>
      </c>
      <c r="B5" s="124" t="s">
        <v>2</v>
      </c>
    </row>
    <row r="6" spans="1:2" ht="12.75" x14ac:dyDescent="0.2">
      <c r="A6" s="50">
        <v>3</v>
      </c>
      <c r="B6" s="124" t="s">
        <v>3</v>
      </c>
    </row>
    <row r="7" spans="1:2" ht="12.75" x14ac:dyDescent="0.2">
      <c r="A7" s="50">
        <v>4</v>
      </c>
      <c r="B7" s="124" t="s">
        <v>4</v>
      </c>
    </row>
    <row r="8" spans="1:2" ht="12.75" x14ac:dyDescent="0.2">
      <c r="A8" s="50">
        <v>5</v>
      </c>
      <c r="B8" s="124" t="s">
        <v>5</v>
      </c>
    </row>
    <row r="9" spans="1:2" ht="12.75" x14ac:dyDescent="0.2">
      <c r="A9" s="50">
        <v>6</v>
      </c>
      <c r="B9" s="125" t="s">
        <v>6</v>
      </c>
    </row>
    <row r="10" spans="1:2" ht="12.75" x14ac:dyDescent="0.2">
      <c r="A10" s="50">
        <v>7</v>
      </c>
      <c r="B10" s="125" t="s">
        <v>7</v>
      </c>
    </row>
    <row r="11" spans="1:2" ht="12.75" x14ac:dyDescent="0.2">
      <c r="A11" s="50"/>
      <c r="B11" s="126"/>
    </row>
    <row r="12" spans="1:2" ht="12.75" customHeight="1" x14ac:dyDescent="0.2">
      <c r="A12" s="128" t="s">
        <v>8</v>
      </c>
      <c r="B12" s="128"/>
    </row>
    <row r="13" spans="1:2" ht="12.75" x14ac:dyDescent="0.2">
      <c r="A13" s="70"/>
      <c r="B13" s="1"/>
    </row>
    <row r="14" spans="1:2" ht="15" x14ac:dyDescent="0.2">
      <c r="A14" s="17" t="s">
        <v>9</v>
      </c>
      <c r="B14" s="18"/>
    </row>
    <row r="15" spans="1:2" ht="12.75" customHeight="1" x14ac:dyDescent="0.2">
      <c r="A15" s="132" t="s">
        <v>10</v>
      </c>
      <c r="B15" s="133"/>
    </row>
    <row r="16" spans="1:2" ht="12.75" customHeight="1" x14ac:dyDescent="0.2">
      <c r="A16" s="131" t="s">
        <v>11</v>
      </c>
      <c r="B16" s="131"/>
    </row>
    <row r="17" spans="1:2" ht="12.75" customHeight="1" x14ac:dyDescent="0.2">
      <c r="A17" s="19"/>
      <c r="B17" s="20"/>
    </row>
    <row r="18" spans="1:2" ht="12.75" customHeight="1" x14ac:dyDescent="0.2">
      <c r="A18" s="132" t="s">
        <v>12</v>
      </c>
      <c r="B18" s="133"/>
    </row>
    <row r="19" spans="1:2" ht="14.25" customHeight="1" x14ac:dyDescent="0.2">
      <c r="A19" s="19" t="s">
        <v>13</v>
      </c>
      <c r="B19" s="20"/>
    </row>
    <row r="20" spans="1:2" ht="15" customHeight="1" x14ac:dyDescent="0.2">
      <c r="A20" s="20" t="s">
        <v>14</v>
      </c>
      <c r="B20" s="20"/>
    </row>
    <row r="21" spans="1:2" ht="12.75" customHeight="1" x14ac:dyDescent="0.2">
      <c r="A21" s="19"/>
      <c r="B21" s="20"/>
    </row>
    <row r="22" spans="1:2" ht="12.75" customHeight="1" x14ac:dyDescent="0.2">
      <c r="A22" s="19" t="s">
        <v>15</v>
      </c>
      <c r="B22" s="20"/>
    </row>
    <row r="23" spans="1:2" ht="12.75" customHeight="1" x14ac:dyDescent="0.2">
      <c r="A23" s="134" t="s">
        <v>16</v>
      </c>
      <c r="B23" s="135"/>
    </row>
    <row r="24" spans="1:2" ht="12.75" customHeight="1" x14ac:dyDescent="0.2">
      <c r="A24" s="70"/>
      <c r="B24" s="1"/>
    </row>
    <row r="25" spans="1:2" ht="12.75" customHeight="1" x14ac:dyDescent="0.2">
      <c r="A25" s="52" t="s">
        <v>17</v>
      </c>
      <c r="B25" s="53"/>
    </row>
    <row r="26" spans="1:2" ht="12.75" x14ac:dyDescent="0.2">
      <c r="A26" s="52" t="s">
        <v>18</v>
      </c>
      <c r="B26" s="53"/>
    </row>
    <row r="27" spans="1:2" ht="12.75" customHeight="1" x14ac:dyDescent="0.2">
      <c r="A27" s="52" t="s">
        <v>19</v>
      </c>
      <c r="B27" s="53"/>
    </row>
    <row r="28" spans="1:2" ht="12.75" customHeight="1" x14ac:dyDescent="0.2">
      <c r="A28" s="21"/>
      <c r="B28" s="22"/>
    </row>
    <row r="29" spans="1:2" ht="15" x14ac:dyDescent="0.25">
      <c r="A29" s="23" t="s">
        <v>20</v>
      </c>
      <c r="B29" s="23"/>
    </row>
    <row r="30" spans="1:2" ht="12.75" customHeight="1" x14ac:dyDescent="0.2">
      <c r="A30" s="132" t="s">
        <v>21</v>
      </c>
      <c r="B30" s="133"/>
    </row>
    <row r="31" spans="1:2" ht="12.75" customHeight="1" x14ac:dyDescent="0.2">
      <c r="A31" s="24" t="s">
        <v>22</v>
      </c>
      <c r="B31" s="25" t="s">
        <v>23</v>
      </c>
    </row>
    <row r="32" spans="1:2" ht="12.75" customHeight="1" x14ac:dyDescent="0.2">
      <c r="A32" s="24" t="s">
        <v>24</v>
      </c>
      <c r="B32" s="15" t="s">
        <v>25</v>
      </c>
    </row>
    <row r="34" spans="1:2" ht="15" x14ac:dyDescent="0.25">
      <c r="A34" s="28" t="s">
        <v>26</v>
      </c>
    </row>
    <row r="35" spans="1:2" ht="13.35" customHeight="1" x14ac:dyDescent="0.2">
      <c r="A35" s="129">
        <v>43328</v>
      </c>
      <c r="B35" s="130"/>
    </row>
    <row r="36" spans="1:2" ht="12.75" x14ac:dyDescent="0.2">
      <c r="A36" s="131" t="s">
        <v>27</v>
      </c>
      <c r="B36" s="131"/>
    </row>
    <row r="39" spans="1:2" ht="12.75" x14ac:dyDescent="0.2">
      <c r="B39" s="25"/>
    </row>
  </sheetData>
  <mergeCells count="8">
    <mergeCell ref="A12:B12"/>
    <mergeCell ref="A35:B35"/>
    <mergeCell ref="A36:B36"/>
    <mergeCell ref="A15:B15"/>
    <mergeCell ref="A16:B16"/>
    <mergeCell ref="A18:B18"/>
    <mergeCell ref="A23:B23"/>
    <mergeCell ref="A30:B30"/>
  </mergeCells>
  <hyperlinks>
    <hyperlink ref="A23" r:id="rId1" display="http://www.stats.govt.nz/about-infoshare" xr:uid="{00000000-0004-0000-0000-000000000000}"/>
    <hyperlink ref="B31" r:id="rId2" xr:uid="{00000000-0004-0000-0000-000001000000}"/>
    <hyperlink ref="A16:B16" r:id="rId3" display="Infoshare (www.stats.govt.nz/infoshare)." xr:uid="{00000000-0004-0000-0000-000002000000}"/>
    <hyperlink ref="B4" location="'Table 1'!A1" display="International travel and migration, by direction and passenger type, actual counts" xr:uid="{00000000-0004-0000-0000-000003000000}"/>
    <hyperlink ref="B5" location="'Table 2'!A1" display="International travel and migration, by direction and passenger type, seasonally adjusted and trend series" xr:uid="{00000000-0004-0000-0000-000004000000}"/>
    <hyperlink ref="B6" location="'Table 3'!A1" display="Short-term overseas visitor arrivals, by country of last permanent residence" xr:uid="{00000000-0004-0000-0000-000005000000}"/>
    <hyperlink ref="B7" location="'Table 4'!A1" display="Cruise ship unique passengers by regions and ports visited" xr:uid="{00000000-0004-0000-0000-000006000000}"/>
    <hyperlink ref="A36:B36" r:id="rId4" display="www.stats.govt.nz" xr:uid="{00000000-0004-0000-0000-000007000000}"/>
    <hyperlink ref="B8" location="'Table 5'!A1" display="Cruise ship crew movements by regions and ports visited" xr:uid="{00000000-0004-0000-0000-000008000000}"/>
    <hyperlink ref="B9" location="'Table 6'!A1" display="Cruise ship expenditure in New Zealand" xr:uid="{C6B5EEDE-2CC0-472D-98E8-D06F15770059}"/>
    <hyperlink ref="B10" location="'Table 7'!A1" display="Cruise ship expenditure in New Zealand by regions and ports visited" xr:uid="{7C4230FA-5FEE-46F0-97C8-844C2823E3A9}"/>
  </hyperlinks>
  <printOptions horizontalCentered="1"/>
  <pageMargins left="0.39370078740157483" right="1.1811023622047245" top="0.62992125984251968" bottom="0.62992125984251968" header="0.19685039370078741" footer="0.39370078740157483"/>
  <pageSetup paperSize="9" scale="93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Normal="100" workbookViewId="0">
      <pane xSplit="2" ySplit="7" topLeftCell="C8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2.6640625" customWidth="1"/>
    <col min="2" max="2" width="8.6640625" customWidth="1"/>
    <col min="3" max="3" width="9.6640625" customWidth="1"/>
    <col min="4" max="4" width="10.6640625" customWidth="1"/>
    <col min="5" max="5" width="9.6640625" customWidth="1"/>
    <col min="6" max="6" width="11.5" customWidth="1"/>
    <col min="7" max="7" width="13.5" customWidth="1"/>
    <col min="8" max="8" width="9.6640625" customWidth="1"/>
    <col min="9" max="9" width="10.6640625" customWidth="1"/>
    <col min="10" max="10" width="9.6640625" customWidth="1"/>
    <col min="11" max="11" width="11.5" customWidth="1"/>
    <col min="12" max="12" width="11.5" style="26" customWidth="1"/>
  </cols>
  <sheetData>
    <row r="1" spans="1:12" ht="12" customHeight="1" x14ac:dyDescent="0.2">
      <c r="A1" s="1" t="s">
        <v>28</v>
      </c>
      <c r="C1" s="2"/>
      <c r="D1" s="2"/>
      <c r="E1" s="2"/>
      <c r="F1" s="2"/>
      <c r="G1" s="2"/>
      <c r="H1" s="2"/>
    </row>
    <row r="2" spans="1:12" ht="12.75" x14ac:dyDescent="0.2">
      <c r="B2" s="1"/>
      <c r="C2" s="2"/>
      <c r="D2" s="2"/>
      <c r="E2" s="2"/>
      <c r="F2" s="2"/>
      <c r="G2" s="2"/>
      <c r="H2" s="2"/>
    </row>
    <row r="3" spans="1:12" ht="15" customHeight="1" x14ac:dyDescent="0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2" customFormat="1" ht="15" customHeight="1" x14ac:dyDescent="0.2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2" ht="15" customHeight="1" x14ac:dyDescent="0.2">
      <c r="A6" s="139" t="s">
        <v>31</v>
      </c>
      <c r="B6" s="140"/>
      <c r="C6" s="136" t="s">
        <v>32</v>
      </c>
      <c r="D6" s="137"/>
      <c r="E6" s="137"/>
      <c r="F6" s="137"/>
      <c r="G6" s="138"/>
      <c r="H6" s="136" t="s">
        <v>33</v>
      </c>
      <c r="I6" s="137"/>
      <c r="J6" s="137"/>
      <c r="K6" s="137"/>
      <c r="L6" s="137"/>
    </row>
    <row r="7" spans="1:12" ht="27.75" customHeight="1" x14ac:dyDescent="0.2">
      <c r="A7" s="141"/>
      <c r="B7" s="142"/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34</v>
      </c>
      <c r="I7" s="11" t="s">
        <v>35</v>
      </c>
      <c r="J7" s="11" t="s">
        <v>36</v>
      </c>
      <c r="K7" s="11" t="s">
        <v>37</v>
      </c>
      <c r="L7" s="44" t="s">
        <v>39</v>
      </c>
    </row>
    <row r="9" spans="1:12" x14ac:dyDescent="0.2">
      <c r="A9" s="3" t="s">
        <v>40</v>
      </c>
    </row>
    <row r="10" spans="1:12" x14ac:dyDescent="0.2">
      <c r="B10" s="30">
        <v>41912</v>
      </c>
      <c r="C10" s="7">
        <v>1858</v>
      </c>
      <c r="D10" s="7">
        <v>1788</v>
      </c>
      <c r="E10" s="7">
        <v>1853</v>
      </c>
      <c r="F10" s="7">
        <v>1783</v>
      </c>
      <c r="G10" s="31" t="s">
        <v>41</v>
      </c>
      <c r="H10" s="7">
        <v>845</v>
      </c>
      <c r="I10" s="7">
        <v>846</v>
      </c>
      <c r="J10" s="7">
        <v>845</v>
      </c>
      <c r="K10" s="7">
        <v>846</v>
      </c>
      <c r="L10" s="31" t="s">
        <v>41</v>
      </c>
    </row>
    <row r="11" spans="1:12" x14ac:dyDescent="0.2">
      <c r="B11" s="30">
        <v>42004</v>
      </c>
      <c r="C11" s="7">
        <v>55660</v>
      </c>
      <c r="D11" s="7">
        <v>52210</v>
      </c>
      <c r="E11" s="7">
        <v>55411</v>
      </c>
      <c r="F11" s="7">
        <v>52008</v>
      </c>
      <c r="G11" s="31" t="s">
        <v>41</v>
      </c>
      <c r="H11" s="7">
        <v>23871</v>
      </c>
      <c r="I11" s="7">
        <v>22158</v>
      </c>
      <c r="J11" s="7">
        <v>10894</v>
      </c>
      <c r="K11" s="7">
        <v>10365</v>
      </c>
      <c r="L11" s="31" t="s">
        <v>41</v>
      </c>
    </row>
    <row r="12" spans="1:12" x14ac:dyDescent="0.2">
      <c r="B12" s="30">
        <v>42094</v>
      </c>
      <c r="C12" s="7">
        <v>87677</v>
      </c>
      <c r="D12" s="7">
        <v>88399</v>
      </c>
      <c r="E12" s="7">
        <v>86003</v>
      </c>
      <c r="F12" s="7">
        <v>86599</v>
      </c>
      <c r="G12" s="31" t="s">
        <v>41</v>
      </c>
      <c r="H12" s="7">
        <v>38714</v>
      </c>
      <c r="I12" s="7">
        <v>39412</v>
      </c>
      <c r="J12" s="7">
        <v>12804</v>
      </c>
      <c r="K12" s="7">
        <v>13182</v>
      </c>
      <c r="L12" s="31" t="s">
        <v>41</v>
      </c>
    </row>
    <row r="13" spans="1:12" x14ac:dyDescent="0.2">
      <c r="B13" s="30">
        <v>42185</v>
      </c>
      <c r="C13" s="7">
        <v>21813</v>
      </c>
      <c r="D13" s="7">
        <v>23751</v>
      </c>
      <c r="E13" s="7">
        <v>21386</v>
      </c>
      <c r="F13" s="7">
        <v>23255</v>
      </c>
      <c r="G13" s="31" t="s">
        <v>41</v>
      </c>
      <c r="H13" s="7">
        <v>9162</v>
      </c>
      <c r="I13" s="7">
        <v>9948</v>
      </c>
      <c r="J13" s="7">
        <v>1498</v>
      </c>
      <c r="K13" s="7">
        <v>1590</v>
      </c>
      <c r="L13" s="31" t="s">
        <v>41</v>
      </c>
    </row>
    <row r="14" spans="1:12" ht="20.100000000000001" customHeight="1" x14ac:dyDescent="0.2">
      <c r="B14" s="30">
        <v>42277</v>
      </c>
      <c r="C14" s="7">
        <v>1890</v>
      </c>
      <c r="D14" s="7">
        <v>1816</v>
      </c>
      <c r="E14" s="7">
        <v>1887</v>
      </c>
      <c r="F14" s="7">
        <v>1816</v>
      </c>
      <c r="G14" s="31" t="s">
        <v>41</v>
      </c>
      <c r="H14" s="7">
        <v>839</v>
      </c>
      <c r="I14" s="7">
        <v>846</v>
      </c>
      <c r="J14" s="7">
        <v>839</v>
      </c>
      <c r="K14" s="7">
        <v>846</v>
      </c>
      <c r="L14" s="31" t="s">
        <v>41</v>
      </c>
    </row>
    <row r="15" spans="1:12" x14ac:dyDescent="0.2">
      <c r="B15" s="30">
        <v>42369</v>
      </c>
      <c r="C15" s="7">
        <v>78389</v>
      </c>
      <c r="D15" s="7">
        <v>77964</v>
      </c>
      <c r="E15" s="7">
        <v>77947</v>
      </c>
      <c r="F15" s="7">
        <v>77556</v>
      </c>
      <c r="G15" s="31" t="s">
        <v>41</v>
      </c>
      <c r="H15" s="7">
        <v>31974</v>
      </c>
      <c r="I15" s="7">
        <v>31723</v>
      </c>
      <c r="J15" s="7">
        <v>14815</v>
      </c>
      <c r="K15" s="7">
        <v>14653</v>
      </c>
      <c r="L15" s="31" t="s">
        <v>41</v>
      </c>
    </row>
    <row r="16" spans="1:12" x14ac:dyDescent="0.2">
      <c r="B16" s="30">
        <v>42460</v>
      </c>
      <c r="C16" s="7">
        <v>102682</v>
      </c>
      <c r="D16" s="7">
        <v>99827</v>
      </c>
      <c r="E16" s="7">
        <v>100938</v>
      </c>
      <c r="F16" s="7">
        <v>98150</v>
      </c>
      <c r="G16" s="31" t="s">
        <v>41</v>
      </c>
      <c r="H16" s="7">
        <v>42741</v>
      </c>
      <c r="I16" s="7">
        <v>41568</v>
      </c>
      <c r="J16" s="7">
        <v>14237</v>
      </c>
      <c r="K16" s="7">
        <v>14050</v>
      </c>
      <c r="L16" s="31" t="s">
        <v>41</v>
      </c>
    </row>
    <row r="17" spans="1:12" x14ac:dyDescent="0.2">
      <c r="B17" s="30">
        <v>42551</v>
      </c>
      <c r="C17" s="7">
        <v>30874</v>
      </c>
      <c r="D17" s="7">
        <v>32816</v>
      </c>
      <c r="E17" s="7">
        <v>29775</v>
      </c>
      <c r="F17" s="7">
        <v>30938</v>
      </c>
      <c r="G17" s="31" t="s">
        <v>41</v>
      </c>
      <c r="H17" s="7">
        <v>12333</v>
      </c>
      <c r="I17" s="7">
        <v>13135</v>
      </c>
      <c r="J17" s="7">
        <v>1866</v>
      </c>
      <c r="K17" s="7">
        <v>1858</v>
      </c>
      <c r="L17" s="31" t="s">
        <v>41</v>
      </c>
    </row>
    <row r="18" spans="1:12" ht="20.100000000000001" customHeight="1" x14ac:dyDescent="0.2">
      <c r="B18" s="30">
        <v>42643</v>
      </c>
      <c r="C18" s="7">
        <v>3681</v>
      </c>
      <c r="D18" s="7">
        <v>3608</v>
      </c>
      <c r="E18" s="7">
        <v>3678</v>
      </c>
      <c r="F18" s="7">
        <v>3607</v>
      </c>
      <c r="G18" s="31" t="s">
        <v>41</v>
      </c>
      <c r="H18" s="7">
        <v>1713</v>
      </c>
      <c r="I18" s="7">
        <v>1730</v>
      </c>
      <c r="J18" s="7">
        <v>1713</v>
      </c>
      <c r="K18" s="7">
        <v>1730</v>
      </c>
      <c r="L18" s="31" t="s">
        <v>41</v>
      </c>
    </row>
    <row r="19" spans="1:12" x14ac:dyDescent="0.2">
      <c r="B19" s="30">
        <v>42735</v>
      </c>
      <c r="C19" s="7">
        <v>56452</v>
      </c>
      <c r="D19" s="7">
        <v>53247</v>
      </c>
      <c r="E19" s="7">
        <v>56176</v>
      </c>
      <c r="F19" s="7">
        <v>53046</v>
      </c>
      <c r="G19" s="31" t="s">
        <v>41</v>
      </c>
      <c r="H19" s="7">
        <v>24169</v>
      </c>
      <c r="I19" s="7">
        <v>22544</v>
      </c>
      <c r="J19" s="7">
        <v>14059</v>
      </c>
      <c r="K19" s="7">
        <v>13267</v>
      </c>
      <c r="L19" s="31" t="s">
        <v>41</v>
      </c>
    </row>
    <row r="20" spans="1:12" x14ac:dyDescent="0.2">
      <c r="B20" s="30">
        <v>42825</v>
      </c>
      <c r="C20" s="7">
        <v>113115</v>
      </c>
      <c r="D20" s="7">
        <v>112884</v>
      </c>
      <c r="E20" s="7">
        <v>110385</v>
      </c>
      <c r="F20" s="7">
        <v>110212</v>
      </c>
      <c r="G20" s="31" t="s">
        <v>41</v>
      </c>
      <c r="H20" s="7">
        <v>49159</v>
      </c>
      <c r="I20" s="7">
        <v>50306</v>
      </c>
      <c r="J20" s="7">
        <v>16271</v>
      </c>
      <c r="K20" s="7">
        <v>16586</v>
      </c>
      <c r="L20" s="31" t="s">
        <v>41</v>
      </c>
    </row>
    <row r="21" spans="1:12" x14ac:dyDescent="0.2">
      <c r="B21" s="30">
        <v>42916</v>
      </c>
      <c r="C21" s="7">
        <v>18330</v>
      </c>
      <c r="D21" s="7">
        <v>20614</v>
      </c>
      <c r="E21" s="7">
        <v>16477</v>
      </c>
      <c r="F21" s="7">
        <v>18758</v>
      </c>
      <c r="G21" s="31" t="s">
        <v>41</v>
      </c>
      <c r="H21" s="7">
        <v>7834</v>
      </c>
      <c r="I21" s="7">
        <v>8651</v>
      </c>
      <c r="J21" s="7">
        <v>1293</v>
      </c>
      <c r="K21" s="7">
        <v>1268</v>
      </c>
      <c r="L21" s="31" t="s">
        <v>41</v>
      </c>
    </row>
    <row r="22" spans="1:12" ht="20.100000000000001" customHeight="1" x14ac:dyDescent="0.2">
      <c r="B22" s="30">
        <v>43008</v>
      </c>
      <c r="C22" s="7">
        <v>12505</v>
      </c>
      <c r="D22" s="7">
        <v>10617</v>
      </c>
      <c r="E22" s="7">
        <v>12473</v>
      </c>
      <c r="F22" s="7">
        <v>10601</v>
      </c>
      <c r="G22" s="31" t="s">
        <v>41</v>
      </c>
      <c r="H22" s="7">
        <v>5170</v>
      </c>
      <c r="I22" s="7">
        <v>4457</v>
      </c>
      <c r="J22" s="7">
        <v>3037</v>
      </c>
      <c r="K22" s="7">
        <v>2962</v>
      </c>
      <c r="L22" s="31" t="s">
        <v>41</v>
      </c>
    </row>
    <row r="23" spans="1:12" x14ac:dyDescent="0.2">
      <c r="B23" s="30">
        <v>43100</v>
      </c>
      <c r="C23" s="7">
        <v>79131</v>
      </c>
      <c r="D23" s="7">
        <v>74104</v>
      </c>
      <c r="E23" s="7">
        <v>77959</v>
      </c>
      <c r="F23" s="7">
        <v>73075</v>
      </c>
      <c r="G23" s="31" t="s">
        <v>41</v>
      </c>
      <c r="H23" s="7">
        <v>32887</v>
      </c>
      <c r="I23" s="7">
        <v>30616</v>
      </c>
      <c r="J23" s="7">
        <v>14740</v>
      </c>
      <c r="K23" s="7">
        <v>13297</v>
      </c>
      <c r="L23" s="31" t="s">
        <v>41</v>
      </c>
    </row>
    <row r="24" spans="1:12" x14ac:dyDescent="0.2">
      <c r="B24" s="30">
        <v>43190</v>
      </c>
      <c r="C24" s="7">
        <v>110303</v>
      </c>
      <c r="D24" s="7">
        <v>114311</v>
      </c>
      <c r="E24" s="7">
        <v>108892</v>
      </c>
      <c r="F24" s="7">
        <v>112761</v>
      </c>
      <c r="G24" s="31" t="s">
        <v>41</v>
      </c>
      <c r="H24" s="7">
        <v>46975</v>
      </c>
      <c r="I24" s="7">
        <v>48113</v>
      </c>
      <c r="J24" s="7">
        <v>13817</v>
      </c>
      <c r="K24" s="7">
        <v>15004</v>
      </c>
      <c r="L24" s="31" t="s">
        <v>41</v>
      </c>
    </row>
    <row r="25" spans="1:12" x14ac:dyDescent="0.2">
      <c r="B25" s="30">
        <v>43281</v>
      </c>
      <c r="C25" s="7">
        <v>24587</v>
      </c>
      <c r="D25" s="7">
        <v>26458</v>
      </c>
      <c r="E25" s="7">
        <v>23403</v>
      </c>
      <c r="F25" s="7">
        <v>25165</v>
      </c>
      <c r="G25" s="31" t="s">
        <v>41</v>
      </c>
      <c r="H25" s="7">
        <v>10005</v>
      </c>
      <c r="I25" s="7">
        <v>10672</v>
      </c>
      <c r="J25" s="7">
        <v>1347</v>
      </c>
      <c r="K25" s="7">
        <v>1551</v>
      </c>
      <c r="L25" s="31" t="s">
        <v>41</v>
      </c>
    </row>
    <row r="26" spans="1:12" x14ac:dyDescent="0.2">
      <c r="C26" s="7"/>
      <c r="D26" s="7"/>
      <c r="E26" s="7"/>
      <c r="F26" s="7"/>
      <c r="G26" s="7"/>
      <c r="H26" s="7"/>
      <c r="I26" s="7"/>
      <c r="J26" s="7"/>
      <c r="K26" s="7"/>
      <c r="L26" s="32"/>
    </row>
    <row r="27" spans="1:12" x14ac:dyDescent="0.2">
      <c r="A27" s="3" t="s">
        <v>42</v>
      </c>
    </row>
    <row r="28" spans="1:12" x14ac:dyDescent="0.2">
      <c r="B28" s="47">
        <v>2015</v>
      </c>
      <c r="C28" s="54">
        <v>167008</v>
      </c>
      <c r="D28" s="54">
        <v>166148</v>
      </c>
      <c r="E28" s="54">
        <v>164653</v>
      </c>
      <c r="F28" s="54">
        <v>163645</v>
      </c>
      <c r="G28" s="54">
        <v>194451</v>
      </c>
      <c r="H28" s="54">
        <v>72592</v>
      </c>
      <c r="I28" s="54">
        <v>72364</v>
      </c>
      <c r="J28" s="54">
        <v>26041</v>
      </c>
      <c r="K28" s="54">
        <v>25983</v>
      </c>
      <c r="L28" s="55">
        <v>26885</v>
      </c>
    </row>
    <row r="29" spans="1:12" x14ac:dyDescent="0.2">
      <c r="B29" s="47">
        <v>2016</v>
      </c>
      <c r="C29" s="54">
        <v>213835</v>
      </c>
      <c r="D29" s="54">
        <v>212423</v>
      </c>
      <c r="E29" s="54">
        <v>210547</v>
      </c>
      <c r="F29" s="54">
        <v>208460</v>
      </c>
      <c r="G29" s="54">
        <v>237383</v>
      </c>
      <c r="H29" s="54">
        <v>87887</v>
      </c>
      <c r="I29" s="54">
        <v>87272</v>
      </c>
      <c r="J29" s="54">
        <v>31757</v>
      </c>
      <c r="K29" s="54">
        <v>31407</v>
      </c>
      <c r="L29" s="55">
        <v>32641</v>
      </c>
    </row>
    <row r="30" spans="1:12" x14ac:dyDescent="0.2">
      <c r="B30" s="47">
        <v>2017</v>
      </c>
      <c r="C30" s="54">
        <v>191578</v>
      </c>
      <c r="D30" s="54">
        <v>190353</v>
      </c>
      <c r="E30" s="54">
        <v>186716</v>
      </c>
      <c r="F30" s="54">
        <v>185623</v>
      </c>
      <c r="G30" s="54">
        <v>221536</v>
      </c>
      <c r="H30" s="54">
        <v>82875</v>
      </c>
      <c r="I30" s="54">
        <v>83231</v>
      </c>
      <c r="J30" s="54">
        <v>33336</v>
      </c>
      <c r="K30" s="54">
        <v>32851</v>
      </c>
      <c r="L30" s="55">
        <v>34675</v>
      </c>
    </row>
    <row r="31" spans="1:12" x14ac:dyDescent="0.2">
      <c r="B31" s="47">
        <v>2018</v>
      </c>
      <c r="C31" s="54">
        <v>226526</v>
      </c>
      <c r="D31" s="54">
        <v>225490</v>
      </c>
      <c r="E31" s="54">
        <v>222727</v>
      </c>
      <c r="F31" s="54">
        <v>221602</v>
      </c>
      <c r="G31" s="54">
        <v>259489</v>
      </c>
      <c r="H31" s="54">
        <v>95037</v>
      </c>
      <c r="I31" s="54">
        <v>93858</v>
      </c>
      <c r="J31" s="54">
        <v>32936</v>
      </c>
      <c r="K31" s="54">
        <v>32814</v>
      </c>
      <c r="L31" s="55">
        <v>33915</v>
      </c>
    </row>
    <row r="32" spans="1:12" x14ac:dyDescent="0.2">
      <c r="A32" s="4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</row>
    <row r="34" spans="1:12" x14ac:dyDescent="0.2">
      <c r="A34" s="13" t="str">
        <f>"1."</f>
        <v>1.</v>
      </c>
      <c r="B34" s="6" t="s">
        <v>225</v>
      </c>
      <c r="C34" s="27"/>
      <c r="D34" s="27"/>
      <c r="E34" s="27"/>
      <c r="F34" s="27"/>
      <c r="G34" s="27"/>
      <c r="H34" s="27"/>
      <c r="I34" s="27"/>
      <c r="J34" s="27"/>
      <c r="K34" s="27"/>
      <c r="L34" s="33"/>
    </row>
    <row r="35" spans="1:12" x14ac:dyDescent="0.2">
      <c r="A35" s="13"/>
      <c r="B35" s="6" t="s">
        <v>224</v>
      </c>
      <c r="C35" s="27"/>
      <c r="D35" s="27"/>
      <c r="E35" s="27"/>
      <c r="F35" s="27"/>
      <c r="G35" s="27"/>
      <c r="H35" s="27"/>
      <c r="I35" s="27"/>
      <c r="J35" s="27"/>
      <c r="K35" s="27"/>
      <c r="L35" s="33"/>
    </row>
    <row r="36" spans="1:12" x14ac:dyDescent="0.2">
      <c r="A36" s="13" t="str">
        <f>"2."</f>
        <v>2.</v>
      </c>
      <c r="B36" s="6" t="s">
        <v>228</v>
      </c>
      <c r="C36" s="27"/>
      <c r="D36" s="27"/>
      <c r="E36" s="27"/>
      <c r="F36" s="27"/>
      <c r="G36" s="27"/>
      <c r="H36" s="27"/>
      <c r="I36" s="27"/>
      <c r="J36" s="27"/>
      <c r="K36" s="27"/>
      <c r="L36" s="33"/>
    </row>
    <row r="37" spans="1:12" x14ac:dyDescent="0.2">
      <c r="A37" s="13"/>
      <c r="B37" s="6" t="s">
        <v>226</v>
      </c>
      <c r="C37" s="27"/>
      <c r="D37" s="27"/>
      <c r="E37" s="27"/>
      <c r="F37" s="27"/>
      <c r="G37" s="27"/>
      <c r="H37" s="27"/>
      <c r="I37" s="27"/>
      <c r="J37" s="27"/>
      <c r="K37" s="27"/>
      <c r="L37" s="33"/>
    </row>
    <row r="38" spans="1:12" x14ac:dyDescent="0.2">
      <c r="A38" s="13"/>
      <c r="B38" t="s">
        <v>227</v>
      </c>
    </row>
    <row r="39" spans="1:12" x14ac:dyDescent="0.2">
      <c r="A39" s="13"/>
    </row>
    <row r="40" spans="1:12" x14ac:dyDescent="0.2">
      <c r="A40" s="9" t="s">
        <v>43</v>
      </c>
    </row>
    <row r="41" spans="1:12" s="27" customFormat="1" x14ac:dyDescent="0.2">
      <c r="A41" s="13" t="str">
        <f>".."</f>
        <v>..</v>
      </c>
      <c r="B41" s="27" t="s">
        <v>44</v>
      </c>
      <c r="L41" s="33"/>
    </row>
    <row r="43" spans="1:12" x14ac:dyDescent="0.2">
      <c r="A43" s="29" t="s">
        <v>45</v>
      </c>
    </row>
  </sheetData>
  <mergeCells count="3">
    <mergeCell ref="C6:G6"/>
    <mergeCell ref="H6:L6"/>
    <mergeCell ref="A6:B7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64"/>
  <sheetViews>
    <sheetView zoomScaleNormal="100" workbookViewId="0">
      <pane xSplit="2" ySplit="6" topLeftCell="C7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2.6640625" customWidth="1"/>
    <col min="2" max="2" width="25.33203125" customWidth="1"/>
    <col min="3" max="3" width="11.6640625" customWidth="1"/>
    <col min="4" max="4" width="12.33203125" customWidth="1"/>
    <col min="5" max="6" width="11.6640625" style="26" customWidth="1"/>
    <col min="7" max="7" width="11.6640625" customWidth="1"/>
    <col min="8" max="8" width="11.6640625" style="26" customWidth="1"/>
    <col min="9" max="9" width="16" bestFit="1" customWidth="1"/>
    <col min="10" max="10" width="12.83203125" bestFit="1" customWidth="1"/>
    <col min="12" max="12" width="13.83203125" bestFit="1" customWidth="1"/>
  </cols>
  <sheetData>
    <row r="1" spans="1:13" ht="12" customHeight="1" x14ac:dyDescent="0.2">
      <c r="A1" s="1" t="s">
        <v>46</v>
      </c>
      <c r="C1" s="2"/>
      <c r="D1" s="2"/>
      <c r="E1" s="33"/>
      <c r="F1" s="33"/>
      <c r="G1" s="2"/>
      <c r="H1" s="33"/>
    </row>
    <row r="2" spans="1:13" ht="12.75" x14ac:dyDescent="0.2">
      <c r="B2" s="1"/>
      <c r="C2" s="2"/>
      <c r="D2" s="2"/>
      <c r="E2" s="33"/>
      <c r="F2" s="33"/>
      <c r="G2" s="2"/>
      <c r="H2" s="33"/>
    </row>
    <row r="3" spans="1:13" ht="15" customHeight="1" x14ac:dyDescent="0.25">
      <c r="A3" s="41" t="s">
        <v>2</v>
      </c>
      <c r="B3" s="41"/>
      <c r="C3" s="41"/>
      <c r="D3" s="41"/>
      <c r="E3" s="41"/>
      <c r="F3" s="41"/>
      <c r="G3" s="27"/>
      <c r="H3" s="27"/>
    </row>
    <row r="4" spans="1:13" x14ac:dyDescent="0.2">
      <c r="C4" s="27"/>
      <c r="D4" s="27"/>
      <c r="E4" s="33"/>
      <c r="F4" s="33"/>
      <c r="G4" s="27"/>
      <c r="H4" s="33"/>
    </row>
    <row r="5" spans="1:13" ht="15" customHeight="1" x14ac:dyDescent="0.2">
      <c r="A5" s="143" t="s">
        <v>47</v>
      </c>
      <c r="B5" s="140"/>
      <c r="C5" s="136" t="s">
        <v>48</v>
      </c>
      <c r="D5" s="137"/>
      <c r="E5" s="137"/>
      <c r="F5" s="137"/>
      <c r="G5" s="136" t="s">
        <v>49</v>
      </c>
      <c r="H5" s="137"/>
    </row>
    <row r="6" spans="1:13" ht="39.75" customHeight="1" x14ac:dyDescent="0.2">
      <c r="A6" s="141"/>
      <c r="B6" s="142"/>
      <c r="C6" s="48">
        <v>2015</v>
      </c>
      <c r="D6" s="48">
        <v>2016</v>
      </c>
      <c r="E6" s="49">
        <v>2017</v>
      </c>
      <c r="F6" s="48">
        <v>2018</v>
      </c>
      <c r="G6" s="11" t="s">
        <v>50</v>
      </c>
      <c r="H6" s="44" t="s">
        <v>51</v>
      </c>
    </row>
    <row r="7" spans="1:13" x14ac:dyDescent="0.2">
      <c r="C7" s="27"/>
      <c r="D7" s="27"/>
      <c r="E7" s="33"/>
      <c r="F7" s="33"/>
      <c r="G7" s="27"/>
      <c r="H7" s="33"/>
    </row>
    <row r="8" spans="1:13" s="34" customFormat="1" ht="12" customHeight="1" x14ac:dyDescent="0.2">
      <c r="A8" s="35" t="s">
        <v>52</v>
      </c>
      <c r="B8" s="39"/>
      <c r="C8" s="57">
        <v>121529</v>
      </c>
      <c r="D8" s="57">
        <v>156518</v>
      </c>
      <c r="E8" s="57">
        <v>125952</v>
      </c>
      <c r="F8" s="57">
        <v>147997</v>
      </c>
      <c r="G8" s="57">
        <v>22045</v>
      </c>
      <c r="H8" s="60">
        <v>17.502699441056908</v>
      </c>
      <c r="J8" s="72"/>
      <c r="K8" s="72"/>
      <c r="L8" s="72"/>
      <c r="M8" s="72"/>
    </row>
    <row r="9" spans="1:13" s="34" customFormat="1" ht="12" customHeight="1" x14ac:dyDescent="0.2">
      <c r="A9" s="37"/>
      <c r="B9" s="36" t="s">
        <v>53</v>
      </c>
      <c r="C9" s="56">
        <v>102141</v>
      </c>
      <c r="D9" s="56">
        <v>130225</v>
      </c>
      <c r="E9" s="56">
        <v>109784</v>
      </c>
      <c r="F9" s="56">
        <v>114012</v>
      </c>
      <c r="G9" s="56">
        <v>4228</v>
      </c>
      <c r="H9" s="59">
        <v>3.8511987174816</v>
      </c>
      <c r="I9" s="72"/>
      <c r="J9" s="72"/>
      <c r="K9" s="72"/>
      <c r="L9" s="72"/>
      <c r="M9" s="72"/>
    </row>
    <row r="10" spans="1:13" s="34" customFormat="1" ht="12" customHeight="1" x14ac:dyDescent="0.2">
      <c r="A10" s="37"/>
      <c r="B10" s="36" t="s">
        <v>54</v>
      </c>
      <c r="C10" s="56">
        <v>19322</v>
      </c>
      <c r="D10" s="56">
        <v>26201</v>
      </c>
      <c r="E10" s="56">
        <v>16073</v>
      </c>
      <c r="F10" s="56">
        <v>33857</v>
      </c>
      <c r="G10" s="56">
        <v>17784</v>
      </c>
      <c r="H10" s="59">
        <v>110.6451813600448</v>
      </c>
      <c r="I10" s="120"/>
      <c r="J10" s="120"/>
      <c r="K10" s="120"/>
      <c r="L10" s="120"/>
      <c r="M10" s="72"/>
    </row>
    <row r="11" spans="1:13" s="34" customFormat="1" ht="9.9499999999999993" customHeight="1" x14ac:dyDescent="0.2">
      <c r="A11" s="35"/>
      <c r="B11" s="36"/>
      <c r="C11" s="56"/>
      <c r="D11" s="56"/>
      <c r="E11" s="56"/>
      <c r="F11" s="56"/>
      <c r="G11" s="56"/>
      <c r="H11" s="59"/>
    </row>
    <row r="12" spans="1:13" s="34" customFormat="1" ht="12" customHeight="1" x14ac:dyDescent="0.2">
      <c r="A12" s="35" t="s">
        <v>55</v>
      </c>
      <c r="B12" s="38"/>
      <c r="C12" s="57">
        <v>6037</v>
      </c>
      <c r="D12" s="57">
        <v>8206</v>
      </c>
      <c r="E12" s="57">
        <v>7399</v>
      </c>
      <c r="F12" s="57">
        <v>10898</v>
      </c>
      <c r="G12" s="57">
        <v>3499</v>
      </c>
      <c r="H12" s="60">
        <v>47.29017434788485</v>
      </c>
    </row>
    <row r="13" spans="1:13" s="34" customFormat="1" ht="12" customHeight="1" x14ac:dyDescent="0.2">
      <c r="A13" s="35"/>
      <c r="B13" s="36" t="s">
        <v>56</v>
      </c>
      <c r="C13" s="56">
        <v>2243</v>
      </c>
      <c r="D13" s="56">
        <v>3699</v>
      </c>
      <c r="E13" s="56">
        <v>2872</v>
      </c>
      <c r="F13" s="56">
        <v>4005</v>
      </c>
      <c r="G13" s="56">
        <v>1133</v>
      </c>
      <c r="H13" s="59">
        <v>39.449860724233979</v>
      </c>
    </row>
    <row r="14" spans="1:13" s="34" customFormat="1" ht="12" customHeight="1" x14ac:dyDescent="0.2">
      <c r="A14" s="35"/>
      <c r="B14" s="36" t="s">
        <v>57</v>
      </c>
      <c r="C14" s="56">
        <v>1539</v>
      </c>
      <c r="D14" s="56">
        <v>1796</v>
      </c>
      <c r="E14" s="56">
        <v>1030</v>
      </c>
      <c r="F14" s="56">
        <v>2570</v>
      </c>
      <c r="G14" s="56">
        <v>1540</v>
      </c>
      <c r="H14" s="59">
        <v>149.51456310679612</v>
      </c>
    </row>
    <row r="15" spans="1:13" s="34" customFormat="1" ht="12" customHeight="1" x14ac:dyDescent="0.2">
      <c r="A15" s="35"/>
      <c r="B15" s="36" t="s">
        <v>58</v>
      </c>
      <c r="C15" s="56">
        <v>504</v>
      </c>
      <c r="D15" s="56">
        <v>266</v>
      </c>
      <c r="E15" s="56">
        <v>1049</v>
      </c>
      <c r="F15" s="56">
        <v>890</v>
      </c>
      <c r="G15" s="56">
        <v>-159</v>
      </c>
      <c r="H15" s="59">
        <v>-15.15729265967588</v>
      </c>
    </row>
    <row r="16" spans="1:13" s="34" customFormat="1" ht="12" customHeight="1" x14ac:dyDescent="0.2">
      <c r="A16" s="35"/>
      <c r="B16" s="36" t="s">
        <v>59</v>
      </c>
      <c r="C16" s="56">
        <v>229</v>
      </c>
      <c r="D16" s="56">
        <v>241</v>
      </c>
      <c r="E16" s="56">
        <v>469</v>
      </c>
      <c r="F16" s="56">
        <v>577</v>
      </c>
      <c r="G16" s="56">
        <v>108</v>
      </c>
      <c r="H16" s="59">
        <v>23.027718550106609</v>
      </c>
    </row>
    <row r="17" spans="1:12" s="34" customFormat="1" ht="12" customHeight="1" x14ac:dyDescent="0.2">
      <c r="A17" s="35"/>
      <c r="B17" s="36" t="s">
        <v>60</v>
      </c>
      <c r="C17" s="56">
        <v>466</v>
      </c>
      <c r="D17" s="56">
        <v>471</v>
      </c>
      <c r="E17" s="56">
        <v>440</v>
      </c>
      <c r="F17" s="56">
        <v>574</v>
      </c>
      <c r="G17" s="56">
        <v>134</v>
      </c>
      <c r="H17" s="59">
        <v>30.454545454545457</v>
      </c>
    </row>
    <row r="18" spans="1:12" s="34" customFormat="1" ht="12" customHeight="1" x14ac:dyDescent="0.2">
      <c r="A18" s="35"/>
      <c r="B18" s="36" t="s">
        <v>61</v>
      </c>
      <c r="C18" s="56">
        <v>263</v>
      </c>
      <c r="D18" s="56">
        <v>411</v>
      </c>
      <c r="E18" s="56">
        <v>329</v>
      </c>
      <c r="F18" s="56">
        <v>480</v>
      </c>
      <c r="G18" s="56">
        <v>151</v>
      </c>
      <c r="H18" s="59">
        <v>45.896656534954403</v>
      </c>
    </row>
    <row r="19" spans="1:12" s="34" customFormat="1" ht="12" customHeight="1" x14ac:dyDescent="0.2">
      <c r="A19" s="35"/>
      <c r="B19" s="36" t="s">
        <v>62</v>
      </c>
      <c r="C19" s="56">
        <v>218</v>
      </c>
      <c r="D19" s="56">
        <v>349</v>
      </c>
      <c r="E19" s="56">
        <v>258</v>
      </c>
      <c r="F19" s="56">
        <v>456</v>
      </c>
      <c r="G19" s="56">
        <v>198</v>
      </c>
      <c r="H19" s="59">
        <v>76.744186046511629</v>
      </c>
    </row>
    <row r="20" spans="1:12" s="34" customFormat="1" ht="12" customHeight="1" x14ac:dyDescent="0.2">
      <c r="A20" s="35"/>
      <c r="B20" s="36" t="s">
        <v>63</v>
      </c>
      <c r="C20" s="56">
        <v>193</v>
      </c>
      <c r="D20" s="56">
        <v>310</v>
      </c>
      <c r="E20" s="56">
        <v>304</v>
      </c>
      <c r="F20" s="56">
        <v>376</v>
      </c>
      <c r="G20" s="56">
        <v>72</v>
      </c>
      <c r="H20" s="59">
        <v>23.684210526315788</v>
      </c>
    </row>
    <row r="21" spans="1:12" s="34" customFormat="1" ht="12" customHeight="1" x14ac:dyDescent="0.2">
      <c r="A21" s="35"/>
      <c r="B21" s="36" t="s">
        <v>64</v>
      </c>
      <c r="C21" s="56">
        <v>81</v>
      </c>
      <c r="D21" s="56">
        <v>159</v>
      </c>
      <c r="E21" s="56">
        <v>188</v>
      </c>
      <c r="F21" s="56">
        <v>362</v>
      </c>
      <c r="G21" s="56">
        <v>174</v>
      </c>
      <c r="H21" s="59">
        <v>92.553191489361694</v>
      </c>
    </row>
    <row r="22" spans="1:12" s="34" customFormat="1" ht="12" customHeight="1" x14ac:dyDescent="0.2">
      <c r="A22" s="35"/>
      <c r="B22" s="36" t="s">
        <v>65</v>
      </c>
      <c r="C22" s="56">
        <v>153</v>
      </c>
      <c r="D22" s="56">
        <v>251</v>
      </c>
      <c r="E22" s="56">
        <v>250</v>
      </c>
      <c r="F22" s="56">
        <v>325</v>
      </c>
      <c r="G22" s="56">
        <v>75</v>
      </c>
      <c r="H22" s="59">
        <v>30</v>
      </c>
    </row>
    <row r="23" spans="1:12" s="34" customFormat="1" ht="12" customHeight="1" x14ac:dyDescent="0.2">
      <c r="A23" s="35"/>
      <c r="B23" s="36" t="s">
        <v>66</v>
      </c>
      <c r="C23" s="56">
        <v>76</v>
      </c>
      <c r="D23" s="56">
        <v>95</v>
      </c>
      <c r="E23" s="56">
        <v>119</v>
      </c>
      <c r="F23" s="56">
        <v>136</v>
      </c>
      <c r="G23" s="56">
        <v>17</v>
      </c>
      <c r="H23" s="59">
        <v>14.285714285714285</v>
      </c>
    </row>
    <row r="24" spans="1:12" s="34" customFormat="1" ht="9.9499999999999993" customHeight="1" x14ac:dyDescent="0.2">
      <c r="A24" s="35"/>
      <c r="B24" s="36"/>
      <c r="C24" s="56"/>
      <c r="D24" s="56"/>
      <c r="E24" s="56"/>
      <c r="F24" s="56"/>
      <c r="G24" s="56"/>
      <c r="H24" s="59"/>
    </row>
    <row r="25" spans="1:12" s="34" customFormat="1" ht="12" customHeight="1" x14ac:dyDescent="0.2">
      <c r="A25" s="35" t="s">
        <v>67</v>
      </c>
      <c r="B25" s="36"/>
      <c r="C25" s="57">
        <v>25490</v>
      </c>
      <c r="D25" s="57">
        <v>31423</v>
      </c>
      <c r="E25" s="57">
        <v>36931</v>
      </c>
      <c r="F25" s="57">
        <v>33540</v>
      </c>
      <c r="G25" s="57">
        <v>-3391</v>
      </c>
      <c r="H25" s="60">
        <v>-9.181988031734857</v>
      </c>
    </row>
    <row r="26" spans="1:12" s="34" customFormat="1" ht="12" customHeight="1" x14ac:dyDescent="0.2">
      <c r="A26" s="35"/>
      <c r="B26" s="36" t="s">
        <v>68</v>
      </c>
      <c r="C26" s="56">
        <v>13594</v>
      </c>
      <c r="D26" s="56">
        <v>17315</v>
      </c>
      <c r="E26" s="56">
        <v>19742</v>
      </c>
      <c r="F26" s="56">
        <v>20886</v>
      </c>
      <c r="G26" s="56">
        <v>1144</v>
      </c>
      <c r="H26" s="59">
        <v>5.7947523047310305</v>
      </c>
      <c r="I26" s="72"/>
      <c r="J26" s="72"/>
      <c r="K26" s="72"/>
      <c r="L26" s="72"/>
    </row>
    <row r="27" spans="1:12" s="34" customFormat="1" ht="12" customHeight="1" x14ac:dyDescent="0.2">
      <c r="A27" s="35"/>
      <c r="B27" s="36" t="s">
        <v>69</v>
      </c>
      <c r="C27" s="56">
        <v>4670</v>
      </c>
      <c r="D27" s="56">
        <v>5520</v>
      </c>
      <c r="E27" s="56">
        <v>7538</v>
      </c>
      <c r="F27" s="56">
        <v>4964</v>
      </c>
      <c r="G27" s="56">
        <v>-2574</v>
      </c>
      <c r="H27" s="59">
        <v>-34.146988591138232</v>
      </c>
    </row>
    <row r="28" spans="1:12" s="34" customFormat="1" ht="12" customHeight="1" x14ac:dyDescent="0.2">
      <c r="A28" s="35"/>
      <c r="B28" s="36" t="s">
        <v>70</v>
      </c>
      <c r="C28" s="56">
        <v>615</v>
      </c>
      <c r="D28" s="56">
        <v>729</v>
      </c>
      <c r="E28" s="56">
        <v>1001</v>
      </c>
      <c r="F28" s="56">
        <v>1114</v>
      </c>
      <c r="G28" s="56">
        <v>113</v>
      </c>
      <c r="H28" s="59">
        <v>11.288711288711289</v>
      </c>
    </row>
    <row r="29" spans="1:12" s="34" customFormat="1" ht="12" customHeight="1" x14ac:dyDescent="0.2">
      <c r="A29" s="35"/>
      <c r="B29" s="36" t="s">
        <v>71</v>
      </c>
      <c r="C29" s="56">
        <v>1490</v>
      </c>
      <c r="D29" s="56">
        <v>1511</v>
      </c>
      <c r="E29" s="56">
        <v>1538</v>
      </c>
      <c r="F29" s="56">
        <v>885</v>
      </c>
      <c r="G29" s="56">
        <v>-653</v>
      </c>
      <c r="H29" s="59">
        <v>-42.457737321196362</v>
      </c>
    </row>
    <row r="30" spans="1:12" s="34" customFormat="1" ht="12" customHeight="1" x14ac:dyDescent="0.2">
      <c r="A30" s="35"/>
      <c r="B30" s="36" t="s">
        <v>72</v>
      </c>
      <c r="C30" s="56">
        <v>1009</v>
      </c>
      <c r="D30" s="56">
        <v>1526</v>
      </c>
      <c r="E30" s="56">
        <v>1526</v>
      </c>
      <c r="F30" s="56">
        <v>751</v>
      </c>
      <c r="G30" s="56">
        <v>-775</v>
      </c>
      <c r="H30" s="59">
        <v>-50.786369593709047</v>
      </c>
    </row>
    <row r="31" spans="1:12" s="34" customFormat="1" ht="12" customHeight="1" x14ac:dyDescent="0.2">
      <c r="A31" s="35"/>
      <c r="B31" s="36" t="s">
        <v>73</v>
      </c>
      <c r="C31" s="56">
        <v>336</v>
      </c>
      <c r="D31" s="56">
        <v>544</v>
      </c>
      <c r="E31" s="56">
        <v>569</v>
      </c>
      <c r="F31" s="56">
        <v>515</v>
      </c>
      <c r="G31" s="56">
        <v>-54</v>
      </c>
      <c r="H31" s="59">
        <v>-9.4903339191564147</v>
      </c>
    </row>
    <row r="32" spans="1:12" s="34" customFormat="1" ht="12" customHeight="1" x14ac:dyDescent="0.2">
      <c r="A32" s="35"/>
      <c r="B32" s="36" t="s">
        <v>74</v>
      </c>
      <c r="C32" s="56">
        <v>416</v>
      </c>
      <c r="D32" s="56">
        <v>532</v>
      </c>
      <c r="E32" s="56">
        <v>737</v>
      </c>
      <c r="F32" s="56">
        <v>495</v>
      </c>
      <c r="G32" s="56">
        <v>-242</v>
      </c>
      <c r="H32" s="59">
        <v>-32.835820895522389</v>
      </c>
    </row>
    <row r="33" spans="1:12" s="34" customFormat="1" ht="12" customHeight="1" x14ac:dyDescent="0.2">
      <c r="A33" s="35"/>
      <c r="B33" s="36" t="s">
        <v>75</v>
      </c>
      <c r="C33" s="56">
        <v>388</v>
      </c>
      <c r="D33" s="56">
        <v>394</v>
      </c>
      <c r="E33" s="56">
        <v>436</v>
      </c>
      <c r="F33" s="56">
        <v>488</v>
      </c>
      <c r="G33" s="56">
        <v>52</v>
      </c>
      <c r="H33" s="59">
        <v>11.926605504587156</v>
      </c>
    </row>
    <row r="34" spans="1:12" s="34" customFormat="1" ht="12" customHeight="1" x14ac:dyDescent="0.2">
      <c r="A34" s="35"/>
      <c r="B34" s="36" t="s">
        <v>76</v>
      </c>
      <c r="C34" s="56">
        <v>390</v>
      </c>
      <c r="D34" s="56">
        <v>244</v>
      </c>
      <c r="E34" s="56">
        <v>296</v>
      </c>
      <c r="F34" s="56">
        <v>476</v>
      </c>
      <c r="G34" s="56">
        <v>180</v>
      </c>
      <c r="H34" s="59">
        <v>60.810810810810814</v>
      </c>
    </row>
    <row r="35" spans="1:12" s="34" customFormat="1" ht="12" customHeight="1" x14ac:dyDescent="0.2">
      <c r="A35" s="35"/>
      <c r="B35" s="36" t="s">
        <v>77</v>
      </c>
      <c r="C35" s="56">
        <v>285</v>
      </c>
      <c r="D35" s="56">
        <v>396</v>
      </c>
      <c r="E35" s="56">
        <v>378</v>
      </c>
      <c r="F35" s="56">
        <v>418</v>
      </c>
      <c r="G35" s="56">
        <v>40</v>
      </c>
      <c r="H35" s="59">
        <v>10.582010582010582</v>
      </c>
    </row>
    <row r="36" spans="1:12" s="34" customFormat="1" ht="12" customHeight="1" x14ac:dyDescent="0.2">
      <c r="A36" s="35"/>
      <c r="B36" s="36" t="s">
        <v>78</v>
      </c>
      <c r="C36" s="56">
        <v>709</v>
      </c>
      <c r="D36" s="56">
        <v>792</v>
      </c>
      <c r="E36" s="56">
        <v>841</v>
      </c>
      <c r="F36" s="56">
        <v>389</v>
      </c>
      <c r="G36" s="56">
        <v>-452</v>
      </c>
      <c r="H36" s="59">
        <v>-53.74554102259215</v>
      </c>
    </row>
    <row r="37" spans="1:12" s="34" customFormat="1" ht="12" customHeight="1" x14ac:dyDescent="0.2">
      <c r="A37" s="35"/>
      <c r="B37" s="36" t="s">
        <v>79</v>
      </c>
      <c r="C37" s="56">
        <v>303</v>
      </c>
      <c r="D37" s="56">
        <v>320</v>
      </c>
      <c r="E37" s="56">
        <v>411</v>
      </c>
      <c r="F37" s="56">
        <v>352</v>
      </c>
      <c r="G37" s="56">
        <v>-59</v>
      </c>
      <c r="H37" s="59">
        <v>-14.355231143552311</v>
      </c>
    </row>
    <row r="38" spans="1:12" s="34" customFormat="1" ht="12" customHeight="1" x14ac:dyDescent="0.2">
      <c r="A38" s="35"/>
      <c r="B38" s="36" t="s">
        <v>80</v>
      </c>
      <c r="C38" s="56">
        <v>351</v>
      </c>
      <c r="D38" s="56">
        <v>348</v>
      </c>
      <c r="E38" s="56">
        <v>373</v>
      </c>
      <c r="F38" s="56">
        <v>279</v>
      </c>
      <c r="G38" s="56">
        <v>-94</v>
      </c>
      <c r="H38" s="59">
        <v>-25.201072386058982</v>
      </c>
    </row>
    <row r="39" spans="1:12" s="34" customFormat="1" ht="12" customHeight="1" x14ac:dyDescent="0.2">
      <c r="A39" s="35"/>
      <c r="B39" s="36" t="s">
        <v>81</v>
      </c>
      <c r="C39" s="56">
        <v>172</v>
      </c>
      <c r="D39" s="56">
        <v>184</v>
      </c>
      <c r="E39" s="56">
        <v>240</v>
      </c>
      <c r="F39" s="56">
        <v>239</v>
      </c>
      <c r="G39" s="56">
        <v>-1</v>
      </c>
      <c r="H39" s="59">
        <v>-0.41666666666666669</v>
      </c>
    </row>
    <row r="40" spans="1:12" s="34" customFormat="1" ht="12" customHeight="1" x14ac:dyDescent="0.2">
      <c r="A40" s="35"/>
      <c r="B40" s="36" t="s">
        <v>82</v>
      </c>
      <c r="C40" s="56">
        <v>116</v>
      </c>
      <c r="D40" s="56">
        <v>162</v>
      </c>
      <c r="E40" s="56">
        <v>254</v>
      </c>
      <c r="F40" s="56">
        <v>200</v>
      </c>
      <c r="G40" s="56">
        <v>-54</v>
      </c>
      <c r="H40" s="59">
        <v>-21.259842519685041</v>
      </c>
    </row>
    <row r="41" spans="1:12" s="34" customFormat="1" ht="12" customHeight="1" x14ac:dyDescent="0.2">
      <c r="A41" s="35"/>
      <c r="B41" s="36" t="s">
        <v>83</v>
      </c>
      <c r="C41" s="56">
        <v>102</v>
      </c>
      <c r="D41" s="56">
        <v>140</v>
      </c>
      <c r="E41" s="56">
        <v>214</v>
      </c>
      <c r="F41" s="56">
        <v>181</v>
      </c>
      <c r="G41" s="56">
        <v>-33</v>
      </c>
      <c r="H41" s="59">
        <v>-15.420560747663551</v>
      </c>
    </row>
    <row r="42" spans="1:12" s="34" customFormat="1" ht="12" customHeight="1" x14ac:dyDescent="0.2">
      <c r="A42" s="35"/>
      <c r="B42" s="36" t="s">
        <v>84</v>
      </c>
      <c r="C42" s="56">
        <v>94</v>
      </c>
      <c r="D42" s="56">
        <v>177</v>
      </c>
      <c r="E42" s="56">
        <v>189</v>
      </c>
      <c r="F42" s="56">
        <v>141</v>
      </c>
      <c r="G42" s="56">
        <v>-48</v>
      </c>
      <c r="H42" s="59">
        <v>-25.396825396825395</v>
      </c>
    </row>
    <row r="43" spans="1:12" s="34" customFormat="1" ht="12" customHeight="1" x14ac:dyDescent="0.2">
      <c r="A43" s="35"/>
      <c r="B43" s="36" t="s">
        <v>85</v>
      </c>
      <c r="C43" s="56">
        <v>26</v>
      </c>
      <c r="D43" s="56">
        <v>72</v>
      </c>
      <c r="E43" s="56">
        <v>79</v>
      </c>
      <c r="F43" s="56">
        <v>101</v>
      </c>
      <c r="G43" s="56">
        <v>22</v>
      </c>
      <c r="H43" s="59">
        <v>27.848101265822784</v>
      </c>
    </row>
    <row r="44" spans="1:12" s="34" customFormat="1" ht="9" customHeight="1" x14ac:dyDescent="0.2">
      <c r="A44" s="35"/>
      <c r="B44" s="36"/>
      <c r="C44" s="56"/>
      <c r="D44" s="56"/>
      <c r="E44" s="56"/>
      <c r="F44" s="56"/>
      <c r="G44" s="56"/>
      <c r="H44" s="59"/>
    </row>
    <row r="45" spans="1:12" s="34" customFormat="1" ht="12" customHeight="1" x14ac:dyDescent="0.2">
      <c r="A45" s="35" t="s">
        <v>86</v>
      </c>
      <c r="B45" s="36"/>
      <c r="C45" s="57">
        <v>40543</v>
      </c>
      <c r="D45" s="57">
        <v>40181</v>
      </c>
      <c r="E45" s="57">
        <v>50413</v>
      </c>
      <c r="F45" s="57">
        <v>65797</v>
      </c>
      <c r="G45" s="57">
        <v>15384</v>
      </c>
      <c r="H45" s="60">
        <v>30.515938349235316</v>
      </c>
    </row>
    <row r="46" spans="1:12" s="34" customFormat="1" ht="12" customHeight="1" x14ac:dyDescent="0.2">
      <c r="A46" s="35"/>
      <c r="B46" s="36" t="s">
        <v>87</v>
      </c>
      <c r="C46" s="56">
        <v>32658</v>
      </c>
      <c r="D46" s="56">
        <v>31716</v>
      </c>
      <c r="E46" s="56">
        <v>39690</v>
      </c>
      <c r="F46" s="56">
        <v>51838</v>
      </c>
      <c r="G46" s="56">
        <v>12148</v>
      </c>
      <c r="H46" s="59">
        <v>30.607205845301085</v>
      </c>
      <c r="I46" s="72"/>
      <c r="J46" s="72"/>
      <c r="K46" s="72"/>
      <c r="L46" s="72"/>
    </row>
    <row r="47" spans="1:12" s="34" customFormat="1" ht="12" customHeight="1" x14ac:dyDescent="0.2">
      <c r="A47" s="35"/>
      <c r="B47" s="36" t="s">
        <v>88</v>
      </c>
      <c r="C47" s="56">
        <v>6383</v>
      </c>
      <c r="D47" s="56">
        <v>6951</v>
      </c>
      <c r="E47" s="56">
        <v>9095</v>
      </c>
      <c r="F47" s="56">
        <v>11657</v>
      </c>
      <c r="G47" s="56">
        <v>2562</v>
      </c>
      <c r="H47" s="59">
        <v>28.169323804288069</v>
      </c>
    </row>
    <row r="48" spans="1:12" s="34" customFormat="1" ht="12" customHeight="1" x14ac:dyDescent="0.2">
      <c r="A48" s="35"/>
      <c r="B48" s="36" t="s">
        <v>89</v>
      </c>
      <c r="C48" s="56">
        <v>568</v>
      </c>
      <c r="D48" s="56">
        <v>566</v>
      </c>
      <c r="E48" s="56">
        <v>501</v>
      </c>
      <c r="F48" s="56">
        <v>799</v>
      </c>
      <c r="G48" s="56">
        <v>298</v>
      </c>
      <c r="H48" s="59">
        <v>59.481037924151693</v>
      </c>
    </row>
    <row r="49" spans="1:9" s="34" customFormat="1" ht="12" customHeight="1" x14ac:dyDescent="0.2">
      <c r="A49" s="35"/>
      <c r="B49" s="36" t="s">
        <v>90</v>
      </c>
      <c r="C49" s="56">
        <v>442</v>
      </c>
      <c r="D49" s="56">
        <v>300</v>
      </c>
      <c r="E49" s="56">
        <v>491</v>
      </c>
      <c r="F49" s="56">
        <v>598</v>
      </c>
      <c r="G49" s="56">
        <v>107</v>
      </c>
      <c r="H49" s="59">
        <v>21.792260692464357</v>
      </c>
    </row>
    <row r="50" spans="1:9" s="34" customFormat="1" ht="12" customHeight="1" x14ac:dyDescent="0.2">
      <c r="A50" s="35"/>
      <c r="B50" s="36" t="s">
        <v>91</v>
      </c>
      <c r="C50" s="56">
        <v>51</v>
      </c>
      <c r="D50" s="56">
        <v>209</v>
      </c>
      <c r="E50" s="56">
        <v>238</v>
      </c>
      <c r="F50" s="56">
        <v>296</v>
      </c>
      <c r="G50" s="56">
        <v>58</v>
      </c>
      <c r="H50" s="59">
        <v>24.369747899159663</v>
      </c>
    </row>
    <row r="51" spans="1:9" s="34" customFormat="1" ht="12" customHeight="1" x14ac:dyDescent="0.2">
      <c r="A51" s="35"/>
      <c r="B51" s="36" t="s">
        <v>92</v>
      </c>
      <c r="C51" s="56">
        <v>132</v>
      </c>
      <c r="D51" s="56">
        <v>198</v>
      </c>
      <c r="E51" s="56">
        <v>144</v>
      </c>
      <c r="F51" s="56">
        <v>233</v>
      </c>
      <c r="G51" s="56">
        <v>89</v>
      </c>
      <c r="H51" s="59">
        <v>61.805555555555557</v>
      </c>
    </row>
    <row r="52" spans="1:9" s="34" customFormat="1" ht="9" customHeight="1" x14ac:dyDescent="0.2">
      <c r="A52" s="35"/>
      <c r="B52" s="36"/>
      <c r="C52" s="56"/>
      <c r="D52" s="56"/>
      <c r="E52" s="56"/>
      <c r="F52" s="56"/>
      <c r="G52" s="56"/>
      <c r="H52" s="59"/>
    </row>
    <row r="53" spans="1:9" s="34" customFormat="1" ht="12" customHeight="1" x14ac:dyDescent="0.2">
      <c r="A53" s="35" t="s">
        <v>93</v>
      </c>
      <c r="B53" s="36"/>
      <c r="C53" s="57">
        <v>852</v>
      </c>
      <c r="D53" s="57">
        <v>1055</v>
      </c>
      <c r="E53" s="57">
        <v>841</v>
      </c>
      <c r="F53" s="57">
        <v>1257</v>
      </c>
      <c r="G53" s="57">
        <v>416</v>
      </c>
      <c r="H53" s="60">
        <v>49.464922711058264</v>
      </c>
    </row>
    <row r="54" spans="1:9" s="34" customFormat="1" ht="12" customHeight="1" x14ac:dyDescent="0.2">
      <c r="A54" s="35"/>
      <c r="B54" s="36" t="s">
        <v>94</v>
      </c>
      <c r="C54" s="56">
        <v>295</v>
      </c>
      <c r="D54" s="56">
        <v>417</v>
      </c>
      <c r="E54" s="56">
        <v>332</v>
      </c>
      <c r="F54" s="56">
        <v>638</v>
      </c>
      <c r="G54" s="56">
        <v>306</v>
      </c>
      <c r="H54" s="59">
        <v>92.168674698795186</v>
      </c>
    </row>
    <row r="55" spans="1:9" s="34" customFormat="1" ht="12" customHeight="1" x14ac:dyDescent="0.2">
      <c r="A55" s="35"/>
      <c r="B55" s="36" t="s">
        <v>95</v>
      </c>
      <c r="C55" s="56">
        <v>397</v>
      </c>
      <c r="D55" s="56">
        <v>455</v>
      </c>
      <c r="E55" s="56">
        <v>332</v>
      </c>
      <c r="F55" s="56">
        <v>380</v>
      </c>
      <c r="G55" s="56">
        <v>48</v>
      </c>
      <c r="H55" s="59">
        <v>14.457831325301203</v>
      </c>
    </row>
    <row r="56" spans="1:9" s="34" customFormat="1" ht="9" customHeight="1" x14ac:dyDescent="0.2">
      <c r="A56" s="35"/>
      <c r="B56" s="36"/>
      <c r="C56" s="56"/>
      <c r="D56" s="56"/>
      <c r="E56" s="56"/>
      <c r="F56" s="56"/>
      <c r="G56" s="56"/>
      <c r="H56" s="59"/>
    </row>
    <row r="57" spans="1:9" x14ac:dyDescent="0.2">
      <c r="A57" s="3" t="s">
        <v>96</v>
      </c>
      <c r="C57" s="58">
        <v>194451</v>
      </c>
      <c r="D57" s="58">
        <v>237383</v>
      </c>
      <c r="E57" s="58">
        <v>221536</v>
      </c>
      <c r="F57" s="58">
        <v>259489</v>
      </c>
      <c r="G57" s="58">
        <v>37953</v>
      </c>
      <c r="H57" s="61">
        <v>17.131752852809477</v>
      </c>
      <c r="I57" s="71"/>
    </row>
    <row r="58" spans="1:9" x14ac:dyDescent="0.2">
      <c r="A58" s="4"/>
      <c r="B58" s="5"/>
      <c r="C58" s="8"/>
      <c r="D58" s="8"/>
      <c r="E58" s="8"/>
      <c r="F58" s="8"/>
      <c r="G58" s="8"/>
      <c r="H58" s="8"/>
    </row>
    <row r="59" spans="1:9" x14ac:dyDescent="0.2">
      <c r="A59" s="29"/>
    </row>
    <row r="60" spans="1:9" x14ac:dyDescent="0.2">
      <c r="A60" s="13" t="str">
        <f>"1."</f>
        <v>1.</v>
      </c>
      <c r="B60" s="29" t="s">
        <v>97</v>
      </c>
      <c r="E60" s="32"/>
      <c r="F60" s="32"/>
    </row>
    <row r="62" spans="1:9" x14ac:dyDescent="0.2">
      <c r="A62" s="29" t="s">
        <v>98</v>
      </c>
    </row>
    <row r="63" spans="1:9" x14ac:dyDescent="0.2">
      <c r="A63" s="29"/>
    </row>
    <row r="64" spans="1:9" x14ac:dyDescent="0.2">
      <c r="A64" s="29" t="s">
        <v>45</v>
      </c>
    </row>
  </sheetData>
  <sortState ref="B13:F23">
    <sortCondition descending="1" ref="F13"/>
  </sortState>
  <mergeCells count="3">
    <mergeCell ref="A5:B6"/>
    <mergeCell ref="C5:F5"/>
    <mergeCell ref="G5:H5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86"/>
  <sheetViews>
    <sheetView zoomScaleNormal="100" workbookViewId="0">
      <pane xSplit="2" ySplit="6" topLeftCell="C7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2.6640625" customWidth="1"/>
    <col min="2" max="2" width="13" customWidth="1"/>
    <col min="3" max="3" width="11.6640625" customWidth="1"/>
    <col min="4" max="4" width="12.33203125" customWidth="1"/>
    <col min="5" max="6" width="11.6640625" style="26" customWidth="1"/>
    <col min="7" max="7" width="11.6640625" customWidth="1"/>
    <col min="8" max="8" width="11.6640625" style="26" customWidth="1"/>
  </cols>
  <sheetData>
    <row r="1" spans="1:8" ht="12" customHeight="1" x14ac:dyDescent="0.2">
      <c r="A1" s="1" t="s">
        <v>99</v>
      </c>
      <c r="C1" s="2"/>
      <c r="D1" s="2"/>
      <c r="G1" s="2"/>
    </row>
    <row r="2" spans="1:8" ht="12.75" x14ac:dyDescent="0.2">
      <c r="A2" s="27"/>
      <c r="B2" s="1"/>
      <c r="C2" s="2"/>
      <c r="D2" s="2"/>
      <c r="E2" s="33"/>
      <c r="F2" s="33"/>
      <c r="G2" s="2"/>
      <c r="H2" s="33"/>
    </row>
    <row r="3" spans="1:8" ht="15" customHeight="1" x14ac:dyDescent="0.25">
      <c r="A3" s="41" t="s">
        <v>3</v>
      </c>
      <c r="B3" s="41"/>
      <c r="C3" s="41"/>
      <c r="D3" s="41"/>
      <c r="E3" s="41"/>
      <c r="F3" s="41"/>
      <c r="G3" s="27"/>
      <c r="H3" s="27"/>
    </row>
    <row r="4" spans="1:8" x14ac:dyDescent="0.2">
      <c r="A4" s="27"/>
      <c r="B4" s="27"/>
      <c r="C4" s="27"/>
      <c r="D4" s="27"/>
      <c r="E4" s="33"/>
      <c r="F4" s="33"/>
      <c r="G4" s="27"/>
      <c r="H4" s="33"/>
    </row>
    <row r="5" spans="1:8" ht="15" customHeight="1" x14ac:dyDescent="0.2">
      <c r="A5" s="145" t="s">
        <v>100</v>
      </c>
      <c r="B5" s="146"/>
      <c r="C5" s="136" t="s">
        <v>48</v>
      </c>
      <c r="D5" s="137"/>
      <c r="E5" s="137"/>
      <c r="F5" s="137"/>
      <c r="G5" s="136" t="s">
        <v>49</v>
      </c>
      <c r="H5" s="137"/>
    </row>
    <row r="6" spans="1:8" ht="39.75" customHeight="1" x14ac:dyDescent="0.2">
      <c r="A6" s="147"/>
      <c r="B6" s="148"/>
      <c r="C6" s="48">
        <v>2015</v>
      </c>
      <c r="D6" s="48">
        <v>2016</v>
      </c>
      <c r="E6" s="49">
        <v>2017</v>
      </c>
      <c r="F6" s="48">
        <v>2018</v>
      </c>
      <c r="G6" s="11" t="s">
        <v>50</v>
      </c>
      <c r="H6" s="44" t="s">
        <v>51</v>
      </c>
    </row>
    <row r="7" spans="1:8" x14ac:dyDescent="0.2">
      <c r="A7" s="27"/>
      <c r="B7" s="27"/>
      <c r="C7" s="27"/>
      <c r="D7" s="27"/>
      <c r="E7" s="33"/>
      <c r="F7" s="33"/>
      <c r="G7" s="27"/>
      <c r="H7" s="33"/>
    </row>
    <row r="8" spans="1:8" x14ac:dyDescent="0.2">
      <c r="A8" s="144" t="s">
        <v>101</v>
      </c>
      <c r="B8" s="144"/>
      <c r="C8" s="144"/>
      <c r="D8" s="144"/>
      <c r="E8" s="144"/>
      <c r="F8" s="144"/>
      <c r="G8" s="144"/>
      <c r="H8" s="144"/>
    </row>
    <row r="9" spans="1:8" x14ac:dyDescent="0.2">
      <c r="A9" s="27"/>
      <c r="B9" s="27"/>
      <c r="C9" s="27"/>
      <c r="D9" s="27"/>
      <c r="E9" s="33"/>
      <c r="F9" s="33"/>
      <c r="G9" s="27"/>
      <c r="H9" s="33"/>
    </row>
    <row r="10" spans="1:8" s="34" customFormat="1" x14ac:dyDescent="0.2">
      <c r="A10" s="64" t="s">
        <v>102</v>
      </c>
      <c r="B10" s="65"/>
      <c r="C10" s="40">
        <f t="shared" ref="C10:F30" si="0">C34+C58</f>
        <v>7794</v>
      </c>
      <c r="D10" s="40">
        <f t="shared" si="0"/>
        <v>13978</v>
      </c>
      <c r="E10" s="40">
        <f t="shared" si="0"/>
        <v>9126</v>
      </c>
      <c r="F10" s="40">
        <f t="shared" si="0"/>
        <v>13907</v>
      </c>
      <c r="G10" s="40">
        <f>F10-E10</f>
        <v>4781</v>
      </c>
      <c r="H10" s="45">
        <f>G10/E10*100</f>
        <v>52.38877931185624</v>
      </c>
    </row>
    <row r="11" spans="1:8" s="34" customFormat="1" ht="20.100000000000001" customHeight="1" x14ac:dyDescent="0.2">
      <c r="A11" s="64" t="s">
        <v>103</v>
      </c>
      <c r="B11" s="65"/>
      <c r="C11" s="40">
        <f t="shared" si="0"/>
        <v>17003</v>
      </c>
      <c r="D11" s="40">
        <f t="shared" si="0"/>
        <v>26239</v>
      </c>
      <c r="E11" s="40">
        <f t="shared" si="0"/>
        <v>20156</v>
      </c>
      <c r="F11" s="40">
        <f t="shared" si="0"/>
        <v>27513</v>
      </c>
      <c r="G11" s="40">
        <f t="shared" ref="G11:G30" si="1">F11-E11</f>
        <v>7357</v>
      </c>
      <c r="H11" s="45">
        <f t="shared" ref="H11:H30" si="2">G11/E11*100</f>
        <v>36.500297678110741</v>
      </c>
    </row>
    <row r="12" spans="1:8" s="34" customFormat="1" x14ac:dyDescent="0.2">
      <c r="A12" s="64"/>
      <c r="B12" s="65" t="s">
        <v>104</v>
      </c>
      <c r="C12" s="10">
        <f t="shared" si="0"/>
        <v>3952</v>
      </c>
      <c r="D12" s="10">
        <f t="shared" si="0"/>
        <v>6900</v>
      </c>
      <c r="E12" s="10">
        <f t="shared" si="0"/>
        <v>4847</v>
      </c>
      <c r="F12" s="10">
        <f t="shared" si="0"/>
        <v>5921</v>
      </c>
      <c r="G12" s="10">
        <f t="shared" si="1"/>
        <v>1074</v>
      </c>
      <c r="H12" s="46">
        <f t="shared" si="2"/>
        <v>22.158035898493914</v>
      </c>
    </row>
    <row r="13" spans="1:8" s="34" customFormat="1" x14ac:dyDescent="0.2">
      <c r="A13" s="64"/>
      <c r="B13" s="65" t="s">
        <v>105</v>
      </c>
      <c r="C13" s="10">
        <f t="shared" si="0"/>
        <v>3137</v>
      </c>
      <c r="D13" s="10">
        <f t="shared" si="0"/>
        <v>5202</v>
      </c>
      <c r="E13" s="10">
        <f t="shared" si="0"/>
        <v>4057</v>
      </c>
      <c r="F13" s="10">
        <f t="shared" si="0"/>
        <v>5021</v>
      </c>
      <c r="G13" s="10">
        <f t="shared" si="1"/>
        <v>964</v>
      </c>
      <c r="H13" s="46">
        <f t="shared" si="2"/>
        <v>23.76140004929751</v>
      </c>
    </row>
    <row r="14" spans="1:8" s="34" customFormat="1" x14ac:dyDescent="0.2">
      <c r="A14" s="64"/>
      <c r="B14" s="65" t="s">
        <v>106</v>
      </c>
      <c r="C14" s="10">
        <f t="shared" si="0"/>
        <v>3120</v>
      </c>
      <c r="D14" s="10">
        <f t="shared" si="0"/>
        <v>4469</v>
      </c>
      <c r="E14" s="10">
        <f t="shared" si="0"/>
        <v>3740</v>
      </c>
      <c r="F14" s="10">
        <f t="shared" si="0"/>
        <v>5046</v>
      </c>
      <c r="G14" s="10">
        <f t="shared" si="1"/>
        <v>1306</v>
      </c>
      <c r="H14" s="46">
        <f t="shared" si="2"/>
        <v>34.919786096256686</v>
      </c>
    </row>
    <row r="15" spans="1:8" s="34" customFormat="1" x14ac:dyDescent="0.2">
      <c r="A15" s="64"/>
      <c r="B15" s="65" t="s">
        <v>107</v>
      </c>
      <c r="C15" s="10">
        <f t="shared" si="0"/>
        <v>3116</v>
      </c>
      <c r="D15" s="10">
        <f t="shared" si="0"/>
        <v>4340</v>
      </c>
      <c r="E15" s="10">
        <f t="shared" si="0"/>
        <v>3548</v>
      </c>
      <c r="F15" s="10">
        <f t="shared" si="0"/>
        <v>5429</v>
      </c>
      <c r="G15" s="10">
        <f t="shared" si="1"/>
        <v>1881</v>
      </c>
      <c r="H15" s="46">
        <f t="shared" si="2"/>
        <v>53.015783540022539</v>
      </c>
    </row>
    <row r="16" spans="1:8" s="34" customFormat="1" x14ac:dyDescent="0.2">
      <c r="A16" s="64"/>
      <c r="B16" s="65" t="s">
        <v>108</v>
      </c>
      <c r="C16" s="10">
        <f t="shared" si="0"/>
        <v>3678</v>
      </c>
      <c r="D16" s="10">
        <f t="shared" si="0"/>
        <v>5328</v>
      </c>
      <c r="E16" s="10">
        <f t="shared" si="0"/>
        <v>3964</v>
      </c>
      <c r="F16" s="10">
        <f t="shared" si="0"/>
        <v>6096</v>
      </c>
      <c r="G16" s="10">
        <f t="shared" si="1"/>
        <v>2132</v>
      </c>
      <c r="H16" s="46">
        <f t="shared" si="2"/>
        <v>53.784056508577194</v>
      </c>
    </row>
    <row r="17" spans="1:8" s="34" customFormat="1" ht="20.100000000000001" customHeight="1" x14ac:dyDescent="0.2">
      <c r="A17" s="64" t="s">
        <v>109</v>
      </c>
      <c r="B17" s="65"/>
      <c r="C17" s="40">
        <f t="shared" si="0"/>
        <v>75632</v>
      </c>
      <c r="D17" s="40">
        <f t="shared" si="0"/>
        <v>91223</v>
      </c>
      <c r="E17" s="40">
        <f t="shared" si="0"/>
        <v>81497</v>
      </c>
      <c r="F17" s="40">
        <f t="shared" si="0"/>
        <v>96923</v>
      </c>
      <c r="G17" s="40">
        <f t="shared" si="1"/>
        <v>15426</v>
      </c>
      <c r="H17" s="45">
        <f t="shared" si="2"/>
        <v>18.928304109353718</v>
      </c>
    </row>
    <row r="18" spans="1:8" s="34" customFormat="1" x14ac:dyDescent="0.2">
      <c r="A18" s="64"/>
      <c r="B18" s="65" t="s">
        <v>110</v>
      </c>
      <c r="C18" s="10">
        <f t="shared" si="0"/>
        <v>6073</v>
      </c>
      <c r="D18" s="10">
        <f t="shared" si="0"/>
        <v>8430</v>
      </c>
      <c r="E18" s="10">
        <f t="shared" si="0"/>
        <v>5959</v>
      </c>
      <c r="F18" s="10">
        <f t="shared" si="0"/>
        <v>8357</v>
      </c>
      <c r="G18" s="10">
        <f t="shared" si="1"/>
        <v>2398</v>
      </c>
      <c r="H18" s="46">
        <f t="shared" si="2"/>
        <v>40.241651283772448</v>
      </c>
    </row>
    <row r="19" spans="1:8" s="34" customFormat="1" x14ac:dyDescent="0.2">
      <c r="A19" s="64"/>
      <c r="B19" s="65" t="s">
        <v>111</v>
      </c>
      <c r="C19" s="10">
        <f t="shared" si="0"/>
        <v>9028</v>
      </c>
      <c r="D19" s="10">
        <f t="shared" si="0"/>
        <v>12214</v>
      </c>
      <c r="E19" s="10">
        <f t="shared" si="0"/>
        <v>9587</v>
      </c>
      <c r="F19" s="10">
        <f t="shared" si="0"/>
        <v>12657</v>
      </c>
      <c r="G19" s="10">
        <f t="shared" si="1"/>
        <v>3070</v>
      </c>
      <c r="H19" s="46">
        <f t="shared" si="2"/>
        <v>32.022530510065714</v>
      </c>
    </row>
    <row r="20" spans="1:8" s="34" customFormat="1" x14ac:dyDescent="0.2">
      <c r="A20" s="64"/>
      <c r="B20" s="65" t="s">
        <v>112</v>
      </c>
      <c r="C20" s="10">
        <f t="shared" si="0"/>
        <v>14176</v>
      </c>
      <c r="D20" s="10">
        <f t="shared" si="0"/>
        <v>17327</v>
      </c>
      <c r="E20" s="10">
        <f t="shared" si="0"/>
        <v>14247</v>
      </c>
      <c r="F20" s="10">
        <f t="shared" si="0"/>
        <v>17186</v>
      </c>
      <c r="G20" s="10">
        <f t="shared" si="1"/>
        <v>2939</v>
      </c>
      <c r="H20" s="46">
        <f t="shared" si="2"/>
        <v>20.628904330736294</v>
      </c>
    </row>
    <row r="21" spans="1:8" s="34" customFormat="1" x14ac:dyDescent="0.2">
      <c r="A21" s="64"/>
      <c r="B21" s="65" t="s">
        <v>113</v>
      </c>
      <c r="C21" s="10">
        <f t="shared" si="0"/>
        <v>18814</v>
      </c>
      <c r="D21" s="10">
        <f t="shared" si="0"/>
        <v>22181</v>
      </c>
      <c r="E21" s="10">
        <f t="shared" si="0"/>
        <v>20843</v>
      </c>
      <c r="F21" s="10">
        <f t="shared" si="0"/>
        <v>24411</v>
      </c>
      <c r="G21" s="10">
        <f t="shared" si="1"/>
        <v>3568</v>
      </c>
      <c r="H21" s="46">
        <f t="shared" si="2"/>
        <v>17.118457035935325</v>
      </c>
    </row>
    <row r="22" spans="1:8" s="34" customFormat="1" x14ac:dyDescent="0.2">
      <c r="A22" s="64"/>
      <c r="B22" s="65" t="s">
        <v>114</v>
      </c>
      <c r="C22" s="10">
        <f t="shared" si="0"/>
        <v>27541</v>
      </c>
      <c r="D22" s="10">
        <f t="shared" si="0"/>
        <v>31071</v>
      </c>
      <c r="E22" s="10">
        <f t="shared" si="0"/>
        <v>30861</v>
      </c>
      <c r="F22" s="10">
        <f t="shared" si="0"/>
        <v>34312</v>
      </c>
      <c r="G22" s="10">
        <f t="shared" si="1"/>
        <v>3451</v>
      </c>
      <c r="H22" s="46">
        <f t="shared" si="2"/>
        <v>11.182398496484236</v>
      </c>
    </row>
    <row r="23" spans="1:8" s="34" customFormat="1" ht="20.100000000000001" customHeight="1" x14ac:dyDescent="0.2">
      <c r="A23" s="64" t="s">
        <v>115</v>
      </c>
      <c r="B23" s="65"/>
      <c r="C23" s="40">
        <f t="shared" si="0"/>
        <v>94022</v>
      </c>
      <c r="D23" s="40">
        <f t="shared" si="0"/>
        <v>105943</v>
      </c>
      <c r="E23" s="40">
        <f t="shared" si="0"/>
        <v>110757</v>
      </c>
      <c r="F23" s="40">
        <f t="shared" si="0"/>
        <v>121146</v>
      </c>
      <c r="G23" s="40">
        <f t="shared" si="1"/>
        <v>10389</v>
      </c>
      <c r="H23" s="45">
        <f t="shared" si="2"/>
        <v>9.379994041008695</v>
      </c>
    </row>
    <row r="24" spans="1:8" s="34" customFormat="1" x14ac:dyDescent="0.2">
      <c r="A24" s="64"/>
      <c r="B24" s="65" t="s">
        <v>116</v>
      </c>
      <c r="C24" s="10">
        <f t="shared" si="0"/>
        <v>37434</v>
      </c>
      <c r="D24" s="10">
        <f t="shared" si="0"/>
        <v>42467</v>
      </c>
      <c r="E24" s="10">
        <f t="shared" si="0"/>
        <v>43196</v>
      </c>
      <c r="F24" s="10">
        <f t="shared" si="0"/>
        <v>45094</v>
      </c>
      <c r="G24" s="10">
        <f t="shared" si="1"/>
        <v>1898</v>
      </c>
      <c r="H24" s="46">
        <f t="shared" si="2"/>
        <v>4.3939253634595801</v>
      </c>
    </row>
    <row r="25" spans="1:8" s="34" customFormat="1" x14ac:dyDescent="0.2">
      <c r="A25" s="64"/>
      <c r="B25" s="65" t="s">
        <v>117</v>
      </c>
      <c r="C25" s="10">
        <f t="shared" si="0"/>
        <v>28686</v>
      </c>
      <c r="D25" s="10">
        <f t="shared" si="0"/>
        <v>32352</v>
      </c>
      <c r="E25" s="10">
        <f t="shared" si="0"/>
        <v>36060</v>
      </c>
      <c r="F25" s="10">
        <f t="shared" si="0"/>
        <v>40519</v>
      </c>
      <c r="G25" s="10">
        <f t="shared" si="1"/>
        <v>4459</v>
      </c>
      <c r="H25" s="46">
        <f t="shared" si="2"/>
        <v>12.365501941209097</v>
      </c>
    </row>
    <row r="26" spans="1:8" s="34" customFormat="1" x14ac:dyDescent="0.2">
      <c r="A26" s="64"/>
      <c r="B26" s="65" t="s">
        <v>118</v>
      </c>
      <c r="C26" s="10">
        <f t="shared" si="0"/>
        <v>16448</v>
      </c>
      <c r="D26" s="10">
        <f t="shared" si="0"/>
        <v>18938</v>
      </c>
      <c r="E26" s="10">
        <f t="shared" si="0"/>
        <v>19670</v>
      </c>
      <c r="F26" s="10">
        <f t="shared" si="0"/>
        <v>22029</v>
      </c>
      <c r="G26" s="10">
        <f t="shared" si="1"/>
        <v>2359</v>
      </c>
      <c r="H26" s="46">
        <f t="shared" si="2"/>
        <v>11.992882562277581</v>
      </c>
    </row>
    <row r="27" spans="1:8" s="34" customFormat="1" x14ac:dyDescent="0.2">
      <c r="A27" s="64"/>
      <c r="B27" s="65" t="s">
        <v>119</v>
      </c>
      <c r="C27" s="10">
        <f t="shared" si="0"/>
        <v>8092</v>
      </c>
      <c r="D27" s="10">
        <f t="shared" si="0"/>
        <v>8488</v>
      </c>
      <c r="E27" s="10">
        <f t="shared" si="0"/>
        <v>8432</v>
      </c>
      <c r="F27" s="10">
        <f t="shared" si="0"/>
        <v>9640</v>
      </c>
      <c r="G27" s="10">
        <f t="shared" si="1"/>
        <v>1208</v>
      </c>
      <c r="H27" s="46">
        <f t="shared" si="2"/>
        <v>14.326375711574951</v>
      </c>
    </row>
    <row r="28" spans="1:8" s="34" customFormat="1" x14ac:dyDescent="0.2">
      <c r="A28" s="64"/>
      <c r="B28" s="65" t="s">
        <v>120</v>
      </c>
      <c r="C28" s="10">
        <f t="shared" si="0"/>
        <v>2771</v>
      </c>
      <c r="D28" s="10">
        <f t="shared" si="0"/>
        <v>3061</v>
      </c>
      <c r="E28" s="10">
        <f t="shared" si="0"/>
        <v>2780</v>
      </c>
      <c r="F28" s="10">
        <f t="shared" si="0"/>
        <v>3174</v>
      </c>
      <c r="G28" s="10">
        <f t="shared" si="1"/>
        <v>394</v>
      </c>
      <c r="H28" s="46">
        <f t="shared" si="2"/>
        <v>14.172661870503598</v>
      </c>
    </row>
    <row r="29" spans="1:8" s="34" customFormat="1" x14ac:dyDescent="0.2">
      <c r="A29" s="64"/>
      <c r="B29" s="65" t="s">
        <v>121</v>
      </c>
      <c r="C29" s="10">
        <f t="shared" si="0"/>
        <v>591</v>
      </c>
      <c r="D29" s="10">
        <f t="shared" si="0"/>
        <v>637</v>
      </c>
      <c r="E29" s="10">
        <f t="shared" si="0"/>
        <v>619</v>
      </c>
      <c r="F29" s="10">
        <f t="shared" si="0"/>
        <v>690</v>
      </c>
      <c r="G29" s="10">
        <f t="shared" si="1"/>
        <v>71</v>
      </c>
      <c r="H29" s="46">
        <f t="shared" si="2"/>
        <v>11.470113085621971</v>
      </c>
    </row>
    <row r="30" spans="1:8" s="34" customFormat="1" ht="20.100000000000001" customHeight="1" x14ac:dyDescent="0.2">
      <c r="A30" s="64" t="s">
        <v>96</v>
      </c>
      <c r="B30" s="65"/>
      <c r="C30" s="40">
        <f t="shared" si="0"/>
        <v>194451</v>
      </c>
      <c r="D30" s="40">
        <f t="shared" si="0"/>
        <v>237383</v>
      </c>
      <c r="E30" s="40">
        <f t="shared" si="0"/>
        <v>221536</v>
      </c>
      <c r="F30" s="40">
        <f t="shared" si="0"/>
        <v>259489</v>
      </c>
      <c r="G30" s="40">
        <f t="shared" si="1"/>
        <v>37953</v>
      </c>
      <c r="H30" s="45">
        <f t="shared" si="2"/>
        <v>17.131752852809477</v>
      </c>
    </row>
    <row r="31" spans="1:8" x14ac:dyDescent="0.2">
      <c r="A31" s="27"/>
      <c r="B31" s="27"/>
      <c r="C31" s="27"/>
      <c r="D31" s="27"/>
      <c r="E31" s="33"/>
      <c r="F31" s="33"/>
      <c r="G31" s="27"/>
      <c r="H31" s="33"/>
    </row>
    <row r="32" spans="1:8" x14ac:dyDescent="0.2">
      <c r="A32" s="144" t="s">
        <v>122</v>
      </c>
      <c r="B32" s="144"/>
      <c r="C32" s="144"/>
      <c r="D32" s="144"/>
      <c r="E32" s="144"/>
      <c r="F32" s="144"/>
      <c r="G32" s="144"/>
      <c r="H32" s="144"/>
    </row>
    <row r="33" spans="1:8" x14ac:dyDescent="0.2">
      <c r="A33" s="27"/>
      <c r="B33" s="27"/>
      <c r="C33" s="27"/>
      <c r="D33" s="27"/>
      <c r="E33" s="33"/>
      <c r="F33" s="33"/>
      <c r="G33" s="27"/>
      <c r="H33" s="33"/>
    </row>
    <row r="34" spans="1:8" s="34" customFormat="1" x14ac:dyDescent="0.2">
      <c r="A34" s="64" t="s">
        <v>102</v>
      </c>
      <c r="B34" s="65"/>
      <c r="C34" s="40">
        <v>3820</v>
      </c>
      <c r="D34" s="40">
        <v>6941</v>
      </c>
      <c r="E34" s="40">
        <v>4632</v>
      </c>
      <c r="F34" s="40">
        <v>7060</v>
      </c>
      <c r="G34" s="40">
        <f t="shared" ref="G34:G54" si="3">F34-E34</f>
        <v>2428</v>
      </c>
      <c r="H34" s="45">
        <f t="shared" ref="H34:H54" si="4">G34/E34*100</f>
        <v>52.417962003454235</v>
      </c>
    </row>
    <row r="35" spans="1:8" s="34" customFormat="1" ht="20.100000000000001" customHeight="1" x14ac:dyDescent="0.2">
      <c r="A35" s="64" t="s">
        <v>103</v>
      </c>
      <c r="B35" s="65"/>
      <c r="C35" s="40">
        <f>SUM(C36:C40)</f>
        <v>7525</v>
      </c>
      <c r="D35" s="40">
        <f>SUM(D36:D40)</f>
        <v>11675</v>
      </c>
      <c r="E35" s="40">
        <f>SUM(E36:E40)</f>
        <v>8904</v>
      </c>
      <c r="F35" s="40">
        <f>SUM(F36:F40)</f>
        <v>12312</v>
      </c>
      <c r="G35" s="40">
        <f t="shared" si="3"/>
        <v>3408</v>
      </c>
      <c r="H35" s="45">
        <f t="shared" si="4"/>
        <v>38.274932614555254</v>
      </c>
    </row>
    <row r="36" spans="1:8" s="34" customFormat="1" x14ac:dyDescent="0.2">
      <c r="A36" s="64"/>
      <c r="B36" s="65" t="s">
        <v>104</v>
      </c>
      <c r="C36" s="10">
        <v>1827</v>
      </c>
      <c r="D36" s="10">
        <v>3315</v>
      </c>
      <c r="E36" s="10">
        <v>2339</v>
      </c>
      <c r="F36" s="10">
        <v>2792</v>
      </c>
      <c r="G36" s="10">
        <f t="shared" si="3"/>
        <v>453</v>
      </c>
      <c r="H36" s="46">
        <f t="shared" si="4"/>
        <v>19.367250961949551</v>
      </c>
    </row>
    <row r="37" spans="1:8" s="34" customFormat="1" x14ac:dyDescent="0.2">
      <c r="A37" s="64"/>
      <c r="B37" s="65" t="s">
        <v>105</v>
      </c>
      <c r="C37" s="10">
        <v>1340</v>
      </c>
      <c r="D37" s="10">
        <v>2311</v>
      </c>
      <c r="E37" s="10">
        <v>1713</v>
      </c>
      <c r="F37" s="10">
        <v>2204</v>
      </c>
      <c r="G37" s="10">
        <f t="shared" si="3"/>
        <v>491</v>
      </c>
      <c r="H37" s="46">
        <f t="shared" si="4"/>
        <v>28.663164039696436</v>
      </c>
    </row>
    <row r="38" spans="1:8" s="34" customFormat="1" x14ac:dyDescent="0.2">
      <c r="A38" s="64"/>
      <c r="B38" s="65" t="s">
        <v>106</v>
      </c>
      <c r="C38" s="10">
        <v>1380</v>
      </c>
      <c r="D38" s="10">
        <v>1941</v>
      </c>
      <c r="E38" s="10">
        <v>1630</v>
      </c>
      <c r="F38" s="10">
        <v>2235</v>
      </c>
      <c r="G38" s="10">
        <f t="shared" si="3"/>
        <v>605</v>
      </c>
      <c r="H38" s="46">
        <f t="shared" si="4"/>
        <v>37.116564417177919</v>
      </c>
    </row>
    <row r="39" spans="1:8" s="34" customFormat="1" x14ac:dyDescent="0.2">
      <c r="A39" s="64"/>
      <c r="B39" s="65" t="s">
        <v>107</v>
      </c>
      <c r="C39" s="10">
        <v>1391</v>
      </c>
      <c r="D39" s="10">
        <v>1887</v>
      </c>
      <c r="E39" s="10">
        <v>1591</v>
      </c>
      <c r="F39" s="10">
        <v>2444</v>
      </c>
      <c r="G39" s="10">
        <f t="shared" si="3"/>
        <v>853</v>
      </c>
      <c r="H39" s="46">
        <f t="shared" si="4"/>
        <v>53.614079195474538</v>
      </c>
    </row>
    <row r="40" spans="1:8" s="34" customFormat="1" x14ac:dyDescent="0.2">
      <c r="A40" s="64"/>
      <c r="B40" s="65" t="s">
        <v>108</v>
      </c>
      <c r="C40" s="10">
        <v>1587</v>
      </c>
      <c r="D40" s="10">
        <v>2221</v>
      </c>
      <c r="E40" s="10">
        <v>1631</v>
      </c>
      <c r="F40" s="10">
        <v>2637</v>
      </c>
      <c r="G40" s="10">
        <f t="shared" si="3"/>
        <v>1006</v>
      </c>
      <c r="H40" s="46">
        <f t="shared" si="4"/>
        <v>61.679950950337215</v>
      </c>
    </row>
    <row r="41" spans="1:8" s="34" customFormat="1" ht="20.100000000000001" customHeight="1" x14ac:dyDescent="0.2">
      <c r="A41" s="64" t="s">
        <v>109</v>
      </c>
      <c r="B41" s="65"/>
      <c r="C41" s="40">
        <f>SUM(C42:C46)</f>
        <v>30550</v>
      </c>
      <c r="D41" s="40">
        <f>SUM(D42:D46)</f>
        <v>37164</v>
      </c>
      <c r="E41" s="40">
        <f>SUM(E42:E46)</f>
        <v>33038</v>
      </c>
      <c r="F41" s="40">
        <f>SUM(F42:F46)</f>
        <v>40500</v>
      </c>
      <c r="G41" s="40">
        <f t="shared" si="3"/>
        <v>7462</v>
      </c>
      <c r="H41" s="45">
        <f t="shared" si="4"/>
        <v>22.586112960832981</v>
      </c>
    </row>
    <row r="42" spans="1:8" s="34" customFormat="1" x14ac:dyDescent="0.2">
      <c r="A42" s="64"/>
      <c r="B42" s="65" t="s">
        <v>110</v>
      </c>
      <c r="C42" s="10">
        <v>2547</v>
      </c>
      <c r="D42" s="10">
        <v>3477</v>
      </c>
      <c r="E42" s="10">
        <v>2477</v>
      </c>
      <c r="F42" s="10">
        <v>3653</v>
      </c>
      <c r="G42" s="10">
        <f t="shared" si="3"/>
        <v>1176</v>
      </c>
      <c r="H42" s="46">
        <f t="shared" si="4"/>
        <v>47.476786435203877</v>
      </c>
    </row>
    <row r="43" spans="1:8" s="34" customFormat="1" x14ac:dyDescent="0.2">
      <c r="A43" s="64"/>
      <c r="B43" s="65" t="s">
        <v>111</v>
      </c>
      <c r="C43" s="10">
        <v>3708</v>
      </c>
      <c r="D43" s="10">
        <v>4946</v>
      </c>
      <c r="E43" s="10">
        <v>3951</v>
      </c>
      <c r="F43" s="10">
        <v>5378</v>
      </c>
      <c r="G43" s="10">
        <f t="shared" si="3"/>
        <v>1427</v>
      </c>
      <c r="H43" s="46">
        <f t="shared" si="4"/>
        <v>36.117438623133388</v>
      </c>
    </row>
    <row r="44" spans="1:8" s="34" customFormat="1" x14ac:dyDescent="0.2">
      <c r="A44" s="64"/>
      <c r="B44" s="65" t="s">
        <v>112</v>
      </c>
      <c r="C44" s="10">
        <v>5701</v>
      </c>
      <c r="D44" s="10">
        <v>7114</v>
      </c>
      <c r="E44" s="10">
        <v>5753</v>
      </c>
      <c r="F44" s="10">
        <v>7184</v>
      </c>
      <c r="G44" s="10">
        <f t="shared" si="3"/>
        <v>1431</v>
      </c>
      <c r="H44" s="46">
        <f t="shared" si="4"/>
        <v>24.873978793672865</v>
      </c>
    </row>
    <row r="45" spans="1:8" s="34" customFormat="1" x14ac:dyDescent="0.2">
      <c r="A45" s="64"/>
      <c r="B45" s="65" t="s">
        <v>113</v>
      </c>
      <c r="C45" s="10">
        <v>7432</v>
      </c>
      <c r="D45" s="10">
        <v>8906</v>
      </c>
      <c r="E45" s="10">
        <v>8295</v>
      </c>
      <c r="F45" s="10">
        <v>10023</v>
      </c>
      <c r="G45" s="10">
        <f t="shared" si="3"/>
        <v>1728</v>
      </c>
      <c r="H45" s="46">
        <f t="shared" si="4"/>
        <v>20.831826401446655</v>
      </c>
    </row>
    <row r="46" spans="1:8" s="34" customFormat="1" x14ac:dyDescent="0.2">
      <c r="A46" s="64"/>
      <c r="B46" s="65" t="s">
        <v>114</v>
      </c>
      <c r="C46" s="10">
        <v>11162</v>
      </c>
      <c r="D46" s="10">
        <v>12721</v>
      </c>
      <c r="E46" s="10">
        <v>12562</v>
      </c>
      <c r="F46" s="10">
        <v>14262</v>
      </c>
      <c r="G46" s="10">
        <f t="shared" si="3"/>
        <v>1700</v>
      </c>
      <c r="H46" s="46">
        <f t="shared" si="4"/>
        <v>13.532876930425092</v>
      </c>
    </row>
    <row r="47" spans="1:8" s="34" customFormat="1" ht="20.100000000000001" customHeight="1" x14ac:dyDescent="0.2">
      <c r="A47" s="64" t="s">
        <v>115</v>
      </c>
      <c r="B47" s="65"/>
      <c r="C47" s="40">
        <f>SUM(C48:C53)</f>
        <v>44908</v>
      </c>
      <c r="D47" s="40">
        <f>SUM(D48:D53)</f>
        <v>50898</v>
      </c>
      <c r="E47" s="40">
        <f>SUM(E48:E53)</f>
        <v>53649</v>
      </c>
      <c r="F47" s="40">
        <f>SUM(F48:F53)</f>
        <v>58332</v>
      </c>
      <c r="G47" s="40">
        <f t="shared" si="3"/>
        <v>4683</v>
      </c>
      <c r="H47" s="45">
        <f t="shared" si="4"/>
        <v>8.7289604652463222</v>
      </c>
    </row>
    <row r="48" spans="1:8" s="34" customFormat="1" x14ac:dyDescent="0.2">
      <c r="A48" s="64"/>
      <c r="B48" s="65" t="s">
        <v>116</v>
      </c>
      <c r="C48" s="10">
        <v>16835</v>
      </c>
      <c r="D48" s="10">
        <v>19250</v>
      </c>
      <c r="E48" s="10">
        <v>19432</v>
      </c>
      <c r="F48" s="10">
        <v>20088</v>
      </c>
      <c r="G48" s="10">
        <f t="shared" si="3"/>
        <v>656</v>
      </c>
      <c r="H48" s="46">
        <f t="shared" si="4"/>
        <v>3.3758748456154799</v>
      </c>
    </row>
    <row r="49" spans="1:8" s="34" customFormat="1" x14ac:dyDescent="0.2">
      <c r="A49" s="64"/>
      <c r="B49" s="65" t="s">
        <v>117</v>
      </c>
      <c r="C49" s="10">
        <v>13931</v>
      </c>
      <c r="D49" s="10">
        <v>15716</v>
      </c>
      <c r="E49" s="10">
        <v>17628</v>
      </c>
      <c r="F49" s="10">
        <v>19762</v>
      </c>
      <c r="G49" s="10">
        <f t="shared" si="3"/>
        <v>2134</v>
      </c>
      <c r="H49" s="46">
        <f t="shared" si="4"/>
        <v>12.105740866802813</v>
      </c>
    </row>
    <row r="50" spans="1:8" s="34" customFormat="1" x14ac:dyDescent="0.2">
      <c r="A50" s="64"/>
      <c r="B50" s="65" t="s">
        <v>118</v>
      </c>
      <c r="C50" s="10">
        <v>8238</v>
      </c>
      <c r="D50" s="10">
        <v>9633</v>
      </c>
      <c r="E50" s="10">
        <v>10153</v>
      </c>
      <c r="F50" s="10">
        <v>11354</v>
      </c>
      <c r="G50" s="10">
        <f t="shared" si="3"/>
        <v>1201</v>
      </c>
      <c r="H50" s="46">
        <f t="shared" si="4"/>
        <v>11.829016054368168</v>
      </c>
    </row>
    <row r="51" spans="1:8" s="34" customFormat="1" x14ac:dyDescent="0.2">
      <c r="A51" s="64"/>
      <c r="B51" s="65" t="s">
        <v>119</v>
      </c>
      <c r="C51" s="10">
        <v>4181</v>
      </c>
      <c r="D51" s="10">
        <v>4416</v>
      </c>
      <c r="E51" s="10">
        <v>4596</v>
      </c>
      <c r="F51" s="10">
        <v>5058</v>
      </c>
      <c r="G51" s="10">
        <f t="shared" si="3"/>
        <v>462</v>
      </c>
      <c r="H51" s="46">
        <f t="shared" si="4"/>
        <v>10.052219321148826</v>
      </c>
    </row>
    <row r="52" spans="1:8" s="34" customFormat="1" x14ac:dyDescent="0.2">
      <c r="A52" s="64"/>
      <c r="B52" s="65" t="s">
        <v>120</v>
      </c>
      <c r="C52" s="10">
        <v>1430</v>
      </c>
      <c r="D52" s="10">
        <v>1561</v>
      </c>
      <c r="E52" s="10">
        <v>1522</v>
      </c>
      <c r="F52" s="10">
        <v>1739</v>
      </c>
      <c r="G52" s="10">
        <f t="shared" si="3"/>
        <v>217</v>
      </c>
      <c r="H52" s="46">
        <f t="shared" si="4"/>
        <v>14.257555847568989</v>
      </c>
    </row>
    <row r="53" spans="1:8" s="34" customFormat="1" x14ac:dyDescent="0.2">
      <c r="A53" s="64"/>
      <c r="B53" s="65" t="s">
        <v>121</v>
      </c>
      <c r="C53" s="10">
        <v>293</v>
      </c>
      <c r="D53" s="10">
        <v>322</v>
      </c>
      <c r="E53" s="10">
        <v>318</v>
      </c>
      <c r="F53" s="10">
        <v>331</v>
      </c>
      <c r="G53" s="10">
        <f t="shared" si="3"/>
        <v>13</v>
      </c>
      <c r="H53" s="46">
        <f t="shared" si="4"/>
        <v>4.0880503144654083</v>
      </c>
    </row>
    <row r="54" spans="1:8" s="34" customFormat="1" ht="20.100000000000001" customHeight="1" x14ac:dyDescent="0.2">
      <c r="A54" s="64" t="s">
        <v>96</v>
      </c>
      <c r="B54" s="65"/>
      <c r="C54" s="40">
        <f>C34+C35+C41+C47</f>
        <v>86803</v>
      </c>
      <c r="D54" s="40">
        <f>D34+D35+D41+D47</f>
        <v>106678</v>
      </c>
      <c r="E54" s="40">
        <f>E34+E35+E41+E47</f>
        <v>100223</v>
      </c>
      <c r="F54" s="40">
        <f>F34+F35+F41+F47</f>
        <v>118204</v>
      </c>
      <c r="G54" s="40">
        <f t="shared" si="3"/>
        <v>17981</v>
      </c>
      <c r="H54" s="45">
        <f t="shared" si="4"/>
        <v>17.940991588757072</v>
      </c>
    </row>
    <row r="55" spans="1:8" x14ac:dyDescent="0.2">
      <c r="A55" s="27"/>
      <c r="B55" s="27"/>
      <c r="C55" s="27"/>
      <c r="D55" s="27"/>
      <c r="E55" s="33"/>
      <c r="F55" s="33"/>
      <c r="G55" s="27"/>
      <c r="H55" s="33"/>
    </row>
    <row r="56" spans="1:8" s="34" customFormat="1" ht="11.25" customHeight="1" x14ac:dyDescent="0.2">
      <c r="A56" s="144" t="s">
        <v>123</v>
      </c>
      <c r="B56" s="144"/>
      <c r="C56" s="144"/>
      <c r="D56" s="144"/>
      <c r="E56" s="144"/>
      <c r="F56" s="144"/>
      <c r="G56" s="144"/>
      <c r="H56" s="144"/>
    </row>
    <row r="57" spans="1:8" s="34" customFormat="1" x14ac:dyDescent="0.2">
      <c r="A57" s="27"/>
      <c r="B57" s="27"/>
      <c r="C57" s="27"/>
      <c r="D57" s="27"/>
      <c r="E57" s="33"/>
      <c r="F57" s="33"/>
      <c r="G57" s="27"/>
      <c r="H57" s="33"/>
    </row>
    <row r="58" spans="1:8" s="34" customFormat="1" x14ac:dyDescent="0.2">
      <c r="A58" s="64" t="s">
        <v>102</v>
      </c>
      <c r="B58" s="65"/>
      <c r="C58" s="40">
        <v>3974</v>
      </c>
      <c r="D58" s="40">
        <v>7037</v>
      </c>
      <c r="E58" s="40">
        <v>4494</v>
      </c>
      <c r="F58" s="40">
        <v>6847</v>
      </c>
      <c r="G58" s="40">
        <f t="shared" ref="G58:G78" si="5">F58-E58</f>
        <v>2353</v>
      </c>
      <c r="H58" s="45">
        <f t="shared" ref="H58:H78" si="6">G58/E58*100</f>
        <v>52.358700489541611</v>
      </c>
    </row>
    <row r="59" spans="1:8" s="34" customFormat="1" ht="20.100000000000001" customHeight="1" x14ac:dyDescent="0.2">
      <c r="A59" s="64" t="s">
        <v>103</v>
      </c>
      <c r="B59" s="65"/>
      <c r="C59" s="40">
        <f>SUM(C60:C64)</f>
        <v>9478</v>
      </c>
      <c r="D59" s="40">
        <f>SUM(D60:D64)</f>
        <v>14564</v>
      </c>
      <c r="E59" s="40">
        <f>SUM(E60:E64)</f>
        <v>11252</v>
      </c>
      <c r="F59" s="40">
        <f>SUM(F60:F64)</f>
        <v>15201</v>
      </c>
      <c r="G59" s="40">
        <f t="shared" si="5"/>
        <v>3949</v>
      </c>
      <c r="H59" s="45">
        <f t="shared" si="6"/>
        <v>35.095982936366873</v>
      </c>
    </row>
    <row r="60" spans="1:8" s="34" customFormat="1" x14ac:dyDescent="0.2">
      <c r="A60" s="64"/>
      <c r="B60" s="65" t="s">
        <v>104</v>
      </c>
      <c r="C60" s="10">
        <v>2125</v>
      </c>
      <c r="D60" s="10">
        <v>3585</v>
      </c>
      <c r="E60" s="10">
        <v>2508</v>
      </c>
      <c r="F60" s="10">
        <v>3129</v>
      </c>
      <c r="G60" s="10">
        <f t="shared" si="5"/>
        <v>621</v>
      </c>
      <c r="H60" s="46">
        <f t="shared" si="6"/>
        <v>24.760765550239235</v>
      </c>
    </row>
    <row r="61" spans="1:8" s="34" customFormat="1" x14ac:dyDescent="0.2">
      <c r="A61" s="64"/>
      <c r="B61" s="65" t="s">
        <v>105</v>
      </c>
      <c r="C61" s="10">
        <v>1797</v>
      </c>
      <c r="D61" s="10">
        <v>2891</v>
      </c>
      <c r="E61" s="10">
        <v>2344</v>
      </c>
      <c r="F61" s="10">
        <v>2817</v>
      </c>
      <c r="G61" s="10">
        <f t="shared" si="5"/>
        <v>473</v>
      </c>
      <c r="H61" s="46">
        <f t="shared" si="6"/>
        <v>20.179180887372013</v>
      </c>
    </row>
    <row r="62" spans="1:8" s="34" customFormat="1" ht="20.100000000000001" customHeight="1" x14ac:dyDescent="0.2">
      <c r="A62" s="64"/>
      <c r="B62" s="65" t="s">
        <v>106</v>
      </c>
      <c r="C62" s="10">
        <v>1740</v>
      </c>
      <c r="D62" s="10">
        <v>2528</v>
      </c>
      <c r="E62" s="10">
        <v>2110</v>
      </c>
      <c r="F62" s="10">
        <v>2811</v>
      </c>
      <c r="G62" s="10">
        <f t="shared" si="5"/>
        <v>701</v>
      </c>
      <c r="H62" s="46">
        <f t="shared" si="6"/>
        <v>33.222748815165879</v>
      </c>
    </row>
    <row r="63" spans="1:8" s="34" customFormat="1" x14ac:dyDescent="0.2">
      <c r="A63" s="64"/>
      <c r="B63" s="65" t="s">
        <v>107</v>
      </c>
      <c r="C63" s="10">
        <v>1725</v>
      </c>
      <c r="D63" s="10">
        <v>2453</v>
      </c>
      <c r="E63" s="10">
        <v>1957</v>
      </c>
      <c r="F63" s="10">
        <v>2985</v>
      </c>
      <c r="G63" s="10">
        <f t="shared" si="5"/>
        <v>1028</v>
      </c>
      <c r="H63" s="46">
        <f t="shared" si="6"/>
        <v>52.529381706693925</v>
      </c>
    </row>
    <row r="64" spans="1:8" s="34" customFormat="1" x14ac:dyDescent="0.2">
      <c r="A64" s="64"/>
      <c r="B64" s="65" t="s">
        <v>108</v>
      </c>
      <c r="C64" s="10">
        <v>2091</v>
      </c>
      <c r="D64" s="10">
        <v>3107</v>
      </c>
      <c r="E64" s="10">
        <v>2333</v>
      </c>
      <c r="F64" s="10">
        <v>3459</v>
      </c>
      <c r="G64" s="10">
        <f t="shared" si="5"/>
        <v>1126</v>
      </c>
      <c r="H64" s="46">
        <f t="shared" si="6"/>
        <v>48.264037719674242</v>
      </c>
    </row>
    <row r="65" spans="1:8" s="34" customFormat="1" ht="20.100000000000001" customHeight="1" x14ac:dyDescent="0.2">
      <c r="A65" s="64" t="s">
        <v>109</v>
      </c>
      <c r="B65" s="65"/>
      <c r="C65" s="40">
        <f>SUM(C66:C70)</f>
        <v>45082</v>
      </c>
      <c r="D65" s="40">
        <f>SUM(D66:D70)</f>
        <v>54059</v>
      </c>
      <c r="E65" s="40">
        <f>SUM(E66:E70)</f>
        <v>48459</v>
      </c>
      <c r="F65" s="40">
        <f>SUM(F66:F70)</f>
        <v>56423</v>
      </c>
      <c r="G65" s="40">
        <f t="shared" si="5"/>
        <v>7964</v>
      </c>
      <c r="H65" s="45">
        <f t="shared" si="6"/>
        <v>16.434511649022884</v>
      </c>
    </row>
    <row r="66" spans="1:8" s="34" customFormat="1" x14ac:dyDescent="0.2">
      <c r="A66" s="64"/>
      <c r="B66" s="65" t="s">
        <v>110</v>
      </c>
      <c r="C66" s="10">
        <v>3526</v>
      </c>
      <c r="D66" s="10">
        <v>4953</v>
      </c>
      <c r="E66" s="10">
        <v>3482</v>
      </c>
      <c r="F66" s="10">
        <v>4704</v>
      </c>
      <c r="G66" s="10">
        <f t="shared" si="5"/>
        <v>1222</v>
      </c>
      <c r="H66" s="46">
        <f t="shared" si="6"/>
        <v>35.094773118897187</v>
      </c>
    </row>
    <row r="67" spans="1:8" s="34" customFormat="1" x14ac:dyDescent="0.2">
      <c r="A67" s="64"/>
      <c r="B67" s="65" t="s">
        <v>111</v>
      </c>
      <c r="C67" s="10">
        <v>5320</v>
      </c>
      <c r="D67" s="10">
        <v>7268</v>
      </c>
      <c r="E67" s="10">
        <v>5636</v>
      </c>
      <c r="F67" s="10">
        <v>7279</v>
      </c>
      <c r="G67" s="10">
        <f t="shared" si="5"/>
        <v>1643</v>
      </c>
      <c r="H67" s="46">
        <f t="shared" si="6"/>
        <v>29.151880766501066</v>
      </c>
    </row>
    <row r="68" spans="1:8" s="34" customFormat="1" ht="20.100000000000001" customHeight="1" x14ac:dyDescent="0.2">
      <c r="A68" s="64"/>
      <c r="B68" s="65" t="s">
        <v>112</v>
      </c>
      <c r="C68" s="10">
        <v>8475</v>
      </c>
      <c r="D68" s="10">
        <v>10213</v>
      </c>
      <c r="E68" s="10">
        <v>8494</v>
      </c>
      <c r="F68" s="10">
        <v>10002</v>
      </c>
      <c r="G68" s="10">
        <f t="shared" si="5"/>
        <v>1508</v>
      </c>
      <c r="H68" s="46">
        <f t="shared" si="6"/>
        <v>17.753708500117728</v>
      </c>
    </row>
    <row r="69" spans="1:8" s="34" customFormat="1" x14ac:dyDescent="0.2">
      <c r="A69" s="64"/>
      <c r="B69" s="65" t="s">
        <v>113</v>
      </c>
      <c r="C69" s="10">
        <v>11382</v>
      </c>
      <c r="D69" s="10">
        <v>13275</v>
      </c>
      <c r="E69" s="10">
        <v>12548</v>
      </c>
      <c r="F69" s="10">
        <v>14388</v>
      </c>
      <c r="G69" s="10">
        <f t="shared" si="5"/>
        <v>1840</v>
      </c>
      <c r="H69" s="46">
        <f t="shared" si="6"/>
        <v>14.663691424928274</v>
      </c>
    </row>
    <row r="70" spans="1:8" s="34" customFormat="1" x14ac:dyDescent="0.2">
      <c r="A70" s="64"/>
      <c r="B70" s="65" t="s">
        <v>114</v>
      </c>
      <c r="C70" s="10">
        <v>16379</v>
      </c>
      <c r="D70" s="10">
        <v>18350</v>
      </c>
      <c r="E70" s="10">
        <v>18299</v>
      </c>
      <c r="F70" s="10">
        <v>20050</v>
      </c>
      <c r="G70" s="10">
        <f t="shared" si="5"/>
        <v>1751</v>
      </c>
      <c r="H70" s="46">
        <f t="shared" si="6"/>
        <v>9.5688288977539759</v>
      </c>
    </row>
    <row r="71" spans="1:8" s="34" customFormat="1" ht="20.100000000000001" customHeight="1" x14ac:dyDescent="0.2">
      <c r="A71" s="64" t="s">
        <v>115</v>
      </c>
      <c r="B71" s="65"/>
      <c r="C71" s="40">
        <f>SUM(C72:C77)</f>
        <v>49114</v>
      </c>
      <c r="D71" s="40">
        <f>SUM(D72:D77)</f>
        <v>55045</v>
      </c>
      <c r="E71" s="40">
        <f>SUM(E72:E77)</f>
        <v>57108</v>
      </c>
      <c r="F71" s="40">
        <f>SUM(F72:F77)</f>
        <v>62814</v>
      </c>
      <c r="G71" s="40">
        <f t="shared" si="5"/>
        <v>5706</v>
      </c>
      <c r="H71" s="45">
        <f t="shared" si="6"/>
        <v>9.9915948728724508</v>
      </c>
    </row>
    <row r="72" spans="1:8" s="34" customFormat="1" x14ac:dyDescent="0.2">
      <c r="A72" s="64"/>
      <c r="B72" s="65" t="s">
        <v>116</v>
      </c>
      <c r="C72" s="10">
        <v>20599</v>
      </c>
      <c r="D72" s="10">
        <v>23217</v>
      </c>
      <c r="E72" s="10">
        <v>23764</v>
      </c>
      <c r="F72" s="10">
        <v>25006</v>
      </c>
      <c r="G72" s="10">
        <f t="shared" si="5"/>
        <v>1242</v>
      </c>
      <c r="H72" s="46">
        <f t="shared" si="6"/>
        <v>5.2263928631543513</v>
      </c>
    </row>
    <row r="73" spans="1:8" s="34" customFormat="1" x14ac:dyDescent="0.2">
      <c r="A73" s="64"/>
      <c r="B73" s="65" t="s">
        <v>117</v>
      </c>
      <c r="C73" s="10">
        <v>14755</v>
      </c>
      <c r="D73" s="10">
        <v>16636</v>
      </c>
      <c r="E73" s="10">
        <v>18432</v>
      </c>
      <c r="F73" s="10">
        <v>20757</v>
      </c>
      <c r="G73" s="10">
        <f t="shared" si="5"/>
        <v>2325</v>
      </c>
      <c r="H73" s="46">
        <f t="shared" si="6"/>
        <v>12.613932291666666</v>
      </c>
    </row>
    <row r="74" spans="1:8" s="34" customFormat="1" x14ac:dyDescent="0.2">
      <c r="A74" s="64"/>
      <c r="B74" s="65" t="s">
        <v>118</v>
      </c>
      <c r="C74" s="10">
        <v>8210</v>
      </c>
      <c r="D74" s="10">
        <v>9305</v>
      </c>
      <c r="E74" s="10">
        <v>9517</v>
      </c>
      <c r="F74" s="10">
        <v>10675</v>
      </c>
      <c r="G74" s="10">
        <f t="shared" si="5"/>
        <v>1158</v>
      </c>
      <c r="H74" s="46">
        <f t="shared" si="6"/>
        <v>12.167699905432384</v>
      </c>
    </row>
    <row r="75" spans="1:8" s="34" customFormat="1" ht="20.100000000000001" customHeight="1" x14ac:dyDescent="0.2">
      <c r="A75" s="64"/>
      <c r="B75" s="65" t="s">
        <v>119</v>
      </c>
      <c r="C75" s="10">
        <v>3911</v>
      </c>
      <c r="D75" s="10">
        <v>4072</v>
      </c>
      <c r="E75" s="10">
        <v>3836</v>
      </c>
      <c r="F75" s="10">
        <v>4582</v>
      </c>
      <c r="G75" s="10">
        <f t="shared" si="5"/>
        <v>746</v>
      </c>
      <c r="H75" s="46">
        <f t="shared" si="6"/>
        <v>19.447340980187697</v>
      </c>
    </row>
    <row r="76" spans="1:8" x14ac:dyDescent="0.2">
      <c r="A76" s="64"/>
      <c r="B76" s="65" t="s">
        <v>120</v>
      </c>
      <c r="C76" s="10">
        <v>1341</v>
      </c>
      <c r="D76" s="10">
        <v>1500</v>
      </c>
      <c r="E76" s="10">
        <v>1258</v>
      </c>
      <c r="F76" s="10">
        <v>1435</v>
      </c>
      <c r="G76" s="10">
        <f t="shared" si="5"/>
        <v>177</v>
      </c>
      <c r="H76" s="46">
        <f t="shared" si="6"/>
        <v>14.069952305246423</v>
      </c>
    </row>
    <row r="77" spans="1:8" x14ac:dyDescent="0.2">
      <c r="A77" s="64"/>
      <c r="B77" s="65" t="s">
        <v>121</v>
      </c>
      <c r="C77" s="10">
        <v>298</v>
      </c>
      <c r="D77" s="10">
        <v>315</v>
      </c>
      <c r="E77" s="10">
        <v>301</v>
      </c>
      <c r="F77" s="10">
        <v>359</v>
      </c>
      <c r="G77" s="10">
        <f t="shared" si="5"/>
        <v>58</v>
      </c>
      <c r="H77" s="46">
        <f t="shared" si="6"/>
        <v>19.269102990033225</v>
      </c>
    </row>
    <row r="78" spans="1:8" ht="20.100000000000001" customHeight="1" x14ac:dyDescent="0.2">
      <c r="A78" s="64" t="s">
        <v>96</v>
      </c>
      <c r="B78" s="65"/>
      <c r="C78" s="40">
        <f>C58+C59+C65+C71</f>
        <v>107648</v>
      </c>
      <c r="D78" s="40">
        <f>D58+D59+D65+D71</f>
        <v>130705</v>
      </c>
      <c r="E78" s="40">
        <f>E58+E59+E65+E71</f>
        <v>121313</v>
      </c>
      <c r="F78" s="40">
        <f>F58+F59+F65+F71</f>
        <v>141285</v>
      </c>
      <c r="G78" s="40">
        <f t="shared" si="5"/>
        <v>19972</v>
      </c>
      <c r="H78" s="45">
        <f t="shared" si="6"/>
        <v>16.463198503045838</v>
      </c>
    </row>
    <row r="79" spans="1:8" x14ac:dyDescent="0.2">
      <c r="A79" s="4"/>
      <c r="B79" s="5"/>
      <c r="C79" s="8"/>
      <c r="D79" s="8"/>
      <c r="E79" s="8"/>
      <c r="F79" s="8"/>
      <c r="G79" s="8"/>
      <c r="H79" s="8"/>
    </row>
    <row r="81" spans="1:8" x14ac:dyDescent="0.2">
      <c r="A81" s="13" t="str">
        <f>"1."</f>
        <v>1.</v>
      </c>
      <c r="B81" s="6" t="s">
        <v>124</v>
      </c>
      <c r="C81" s="27"/>
      <c r="D81" s="27"/>
      <c r="E81" s="27"/>
      <c r="F81" s="27"/>
      <c r="G81" s="27"/>
      <c r="H81" s="27"/>
    </row>
    <row r="83" spans="1:8" x14ac:dyDescent="0.2">
      <c r="A83" s="29" t="s">
        <v>98</v>
      </c>
    </row>
    <row r="84" spans="1:8" x14ac:dyDescent="0.2">
      <c r="A84" s="29"/>
    </row>
    <row r="85" spans="1:8" x14ac:dyDescent="0.2">
      <c r="A85" s="27" t="s">
        <v>229</v>
      </c>
      <c r="D85" s="26"/>
      <c r="F85"/>
      <c r="G85" s="26"/>
    </row>
    <row r="86" spans="1:8" x14ac:dyDescent="0.2">
      <c r="A86" s="29" t="s">
        <v>230</v>
      </c>
    </row>
  </sheetData>
  <mergeCells count="6">
    <mergeCell ref="A56:H56"/>
    <mergeCell ref="A32:H32"/>
    <mergeCell ref="A8:H8"/>
    <mergeCell ref="A5:B6"/>
    <mergeCell ref="C5:F5"/>
    <mergeCell ref="G5:H5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rowBreaks count="1" manualBreakCount="1">
    <brk id="54" max="16383" man="1"/>
  </rowBreaks>
  <ignoredErrors>
    <ignoredError sqref="A56:H78 A10:H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75"/>
  <sheetViews>
    <sheetView zoomScaleNormal="100" workbookViewId="0">
      <pane xSplit="2" ySplit="6" topLeftCell="C7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3.33203125" customWidth="1"/>
    <col min="2" max="2" width="27.6640625" customWidth="1"/>
    <col min="3" max="3" width="11.6640625" customWidth="1"/>
    <col min="4" max="4" width="12.33203125" customWidth="1"/>
    <col min="5" max="6" width="11.6640625" style="26" customWidth="1"/>
    <col min="7" max="7" width="13.83203125" customWidth="1"/>
    <col min="8" max="8" width="13.83203125" style="26" customWidth="1"/>
  </cols>
  <sheetData>
    <row r="1" spans="1:8" ht="12" customHeight="1" x14ac:dyDescent="0.2">
      <c r="A1" s="1" t="s">
        <v>125</v>
      </c>
      <c r="C1" s="2"/>
      <c r="D1" s="2"/>
      <c r="G1" s="2"/>
    </row>
    <row r="2" spans="1:8" ht="12.75" x14ac:dyDescent="0.2">
      <c r="B2" s="1"/>
      <c r="C2" s="2"/>
      <c r="D2" s="2"/>
      <c r="G2" s="2"/>
    </row>
    <row r="3" spans="1:8" ht="15" customHeight="1" x14ac:dyDescent="0.25">
      <c r="A3" s="41" t="s">
        <v>4</v>
      </c>
      <c r="B3" s="41"/>
      <c r="C3" s="41"/>
      <c r="D3" s="41"/>
      <c r="E3" s="41"/>
      <c r="F3" s="41"/>
      <c r="H3"/>
    </row>
    <row r="5" spans="1:8" ht="15" customHeight="1" x14ac:dyDescent="0.2">
      <c r="A5" s="139" t="s">
        <v>126</v>
      </c>
      <c r="B5" s="140"/>
      <c r="C5" s="136" t="s">
        <v>48</v>
      </c>
      <c r="D5" s="137"/>
      <c r="E5" s="137"/>
      <c r="F5" s="137"/>
      <c r="G5" s="136" t="s">
        <v>49</v>
      </c>
      <c r="H5" s="137"/>
    </row>
    <row r="6" spans="1:8" ht="39.75" customHeight="1" x14ac:dyDescent="0.2">
      <c r="A6" s="141"/>
      <c r="B6" s="142"/>
      <c r="C6" s="48" t="s">
        <v>127</v>
      </c>
      <c r="D6" s="48" t="s">
        <v>128</v>
      </c>
      <c r="E6" s="48" t="s">
        <v>129</v>
      </c>
      <c r="F6" s="48">
        <v>2018</v>
      </c>
      <c r="G6" s="11" t="s">
        <v>50</v>
      </c>
      <c r="H6" s="44" t="s">
        <v>51</v>
      </c>
    </row>
    <row r="7" spans="1:8" x14ac:dyDescent="0.2">
      <c r="A7" s="27"/>
      <c r="B7" s="27"/>
      <c r="C7" s="27"/>
      <c r="D7" s="27"/>
      <c r="E7" s="33"/>
      <c r="F7" s="33"/>
      <c r="G7" s="27"/>
      <c r="H7" s="33"/>
    </row>
    <row r="8" spans="1:8" s="34" customFormat="1" x14ac:dyDescent="0.2">
      <c r="A8" s="64" t="s">
        <v>130</v>
      </c>
      <c r="B8" s="65"/>
      <c r="C8" s="66">
        <v>59084</v>
      </c>
      <c r="D8" s="66">
        <v>111095</v>
      </c>
      <c r="E8" s="66">
        <v>88803</v>
      </c>
      <c r="F8" s="66">
        <v>103525</v>
      </c>
      <c r="G8" s="66">
        <v>14722</v>
      </c>
      <c r="H8" s="66">
        <v>16.578268752181796</v>
      </c>
    </row>
    <row r="9" spans="1:8" s="34" customFormat="1" ht="12.2" customHeight="1" x14ac:dyDescent="0.2">
      <c r="A9" s="64"/>
      <c r="B9" s="67" t="s">
        <v>131</v>
      </c>
      <c r="C9" s="62">
        <v>59084</v>
      </c>
      <c r="D9" s="62">
        <v>111095</v>
      </c>
      <c r="E9" s="62">
        <v>88803</v>
      </c>
      <c r="F9" s="62">
        <v>103525</v>
      </c>
      <c r="G9" s="62">
        <v>14722</v>
      </c>
      <c r="H9" s="62">
        <v>16.578268752181796</v>
      </c>
    </row>
    <row r="10" spans="1:8" s="34" customFormat="1" ht="20.100000000000001" customHeight="1" x14ac:dyDescent="0.2">
      <c r="A10" s="64" t="s">
        <v>132</v>
      </c>
      <c r="B10" s="67"/>
      <c r="C10" s="66">
        <v>179430</v>
      </c>
      <c r="D10" s="66">
        <v>217243</v>
      </c>
      <c r="E10" s="66">
        <v>193220</v>
      </c>
      <c r="F10" s="66">
        <v>211352</v>
      </c>
      <c r="G10" s="66">
        <v>18132</v>
      </c>
      <c r="H10" s="66">
        <v>9.3841217265293437</v>
      </c>
    </row>
    <row r="11" spans="1:8" s="34" customFormat="1" ht="12.2" customHeight="1" x14ac:dyDescent="0.2">
      <c r="A11" s="64"/>
      <c r="B11" s="67" t="s">
        <v>133</v>
      </c>
      <c r="C11" s="62">
        <v>179430</v>
      </c>
      <c r="D11" s="62">
        <v>217243</v>
      </c>
      <c r="E11" s="62">
        <v>193220</v>
      </c>
      <c r="F11" s="62">
        <v>211352</v>
      </c>
      <c r="G11" s="62">
        <v>18132</v>
      </c>
      <c r="H11" s="62">
        <v>9.3841217265293437</v>
      </c>
    </row>
    <row r="12" spans="1:8" s="34" customFormat="1" ht="20.100000000000001" customHeight="1" x14ac:dyDescent="0.2">
      <c r="A12" s="64" t="s">
        <v>134</v>
      </c>
      <c r="B12" s="67"/>
      <c r="C12" s="66">
        <v>0</v>
      </c>
      <c r="D12" s="66">
        <v>0</v>
      </c>
      <c r="E12" s="66">
        <v>264</v>
      </c>
      <c r="F12" s="66">
        <v>0</v>
      </c>
      <c r="G12" s="66">
        <v>-264</v>
      </c>
      <c r="H12" s="66">
        <v>-100</v>
      </c>
    </row>
    <row r="13" spans="1:8" s="34" customFormat="1" ht="12.2" customHeight="1" x14ac:dyDescent="0.2">
      <c r="A13" s="64"/>
      <c r="B13" s="67" t="s">
        <v>135</v>
      </c>
      <c r="C13" s="62">
        <v>0</v>
      </c>
      <c r="D13" s="62">
        <v>0</v>
      </c>
      <c r="E13" s="62">
        <v>264</v>
      </c>
      <c r="F13" s="62">
        <v>0</v>
      </c>
      <c r="G13" s="62">
        <v>-264</v>
      </c>
      <c r="H13" s="62">
        <v>-100</v>
      </c>
    </row>
    <row r="14" spans="1:8" s="34" customFormat="1" ht="20.100000000000001" customHeight="1" x14ac:dyDescent="0.2">
      <c r="A14" s="64" t="s">
        <v>136</v>
      </c>
      <c r="B14" s="67"/>
      <c r="C14" s="66">
        <v>147518</v>
      </c>
      <c r="D14" s="66">
        <v>164435</v>
      </c>
      <c r="E14" s="66">
        <v>153735</v>
      </c>
      <c r="F14" s="66">
        <v>152509</v>
      </c>
      <c r="G14" s="66">
        <v>-1226</v>
      </c>
      <c r="H14" s="66">
        <v>-0.79747617653754843</v>
      </c>
    </row>
    <row r="15" spans="1:8" s="34" customFormat="1" ht="12.2" customHeight="1" x14ac:dyDescent="0.2">
      <c r="A15" s="64"/>
      <c r="B15" s="67" t="s">
        <v>137</v>
      </c>
      <c r="C15" s="62">
        <v>147518</v>
      </c>
      <c r="D15" s="62">
        <v>164435</v>
      </c>
      <c r="E15" s="62">
        <v>153735</v>
      </c>
      <c r="F15" s="62">
        <v>152509</v>
      </c>
      <c r="G15" s="62">
        <v>-1226</v>
      </c>
      <c r="H15" s="62">
        <v>-0.79747617653754843</v>
      </c>
    </row>
    <row r="16" spans="1:8" s="34" customFormat="1" ht="20.100000000000001" customHeight="1" x14ac:dyDescent="0.2">
      <c r="A16" s="64" t="s">
        <v>138</v>
      </c>
      <c r="B16" s="67"/>
      <c r="C16" s="66">
        <v>0</v>
      </c>
      <c r="D16" s="66">
        <v>28270</v>
      </c>
      <c r="E16" s="66">
        <v>30049</v>
      </c>
      <c r="F16" s="66">
        <v>7129</v>
      </c>
      <c r="G16" s="66">
        <v>-22920</v>
      </c>
      <c r="H16" s="66">
        <v>-76.275416819195314</v>
      </c>
    </row>
    <row r="17" spans="1:8" s="34" customFormat="1" ht="12.2" customHeight="1" x14ac:dyDescent="0.2">
      <c r="A17" s="64"/>
      <c r="B17" s="67" t="s">
        <v>139</v>
      </c>
      <c r="C17" s="62">
        <v>0</v>
      </c>
      <c r="D17" s="62">
        <v>28270</v>
      </c>
      <c r="E17" s="62">
        <v>30049</v>
      </c>
      <c r="F17" s="62">
        <v>7129</v>
      </c>
      <c r="G17" s="62">
        <v>-22920</v>
      </c>
      <c r="H17" s="62">
        <v>-76.275416819195314</v>
      </c>
    </row>
    <row r="18" spans="1:8" s="34" customFormat="1" ht="20.100000000000001" customHeight="1" x14ac:dyDescent="0.2">
      <c r="A18" s="64" t="s">
        <v>140</v>
      </c>
      <c r="B18" s="67"/>
      <c r="C18" s="66">
        <v>96002</v>
      </c>
      <c r="D18" s="66">
        <v>80061</v>
      </c>
      <c r="E18" s="66">
        <v>88262</v>
      </c>
      <c r="F18" s="66">
        <v>101781</v>
      </c>
      <c r="G18" s="66">
        <v>13519</v>
      </c>
      <c r="H18" s="66">
        <v>15.316897419047834</v>
      </c>
    </row>
    <row r="19" spans="1:8" s="34" customFormat="1" ht="12.2" customHeight="1" x14ac:dyDescent="0.2">
      <c r="A19" s="64"/>
      <c r="B19" s="67" t="s">
        <v>141</v>
      </c>
      <c r="C19" s="62">
        <v>96002</v>
      </c>
      <c r="D19" s="62">
        <v>80061</v>
      </c>
      <c r="E19" s="62">
        <v>88262</v>
      </c>
      <c r="F19" s="62">
        <v>101781</v>
      </c>
      <c r="G19" s="62">
        <v>13519</v>
      </c>
      <c r="H19" s="62">
        <v>15.316897419047834</v>
      </c>
    </row>
    <row r="20" spans="1:8" s="34" customFormat="1" ht="20.100000000000001" customHeight="1" x14ac:dyDescent="0.2">
      <c r="A20" s="64" t="s">
        <v>142</v>
      </c>
      <c r="B20" s="67"/>
      <c r="C20" s="66">
        <v>0</v>
      </c>
      <c r="D20" s="66">
        <v>133</v>
      </c>
      <c r="E20" s="66">
        <v>1182</v>
      </c>
      <c r="F20" s="66">
        <v>91</v>
      </c>
      <c r="G20" s="66">
        <v>-1091</v>
      </c>
      <c r="H20" s="66">
        <v>-92.301184433164124</v>
      </c>
    </row>
    <row r="21" spans="1:8" s="34" customFormat="1" ht="12.2" customHeight="1" x14ac:dyDescent="0.2">
      <c r="A21" s="64"/>
      <c r="B21" s="67" t="s">
        <v>143</v>
      </c>
      <c r="C21" s="62">
        <v>0</v>
      </c>
      <c r="D21" s="62">
        <v>133</v>
      </c>
      <c r="E21" s="62">
        <v>1182</v>
      </c>
      <c r="F21" s="62">
        <v>91</v>
      </c>
      <c r="G21" s="62">
        <v>-1091</v>
      </c>
      <c r="H21" s="62">
        <v>-92.301184433164124</v>
      </c>
    </row>
    <row r="22" spans="1:8" s="34" customFormat="1" ht="20.100000000000001" customHeight="1" x14ac:dyDescent="0.2">
      <c r="A22" s="64" t="s">
        <v>144</v>
      </c>
      <c r="B22" s="67"/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 t="s">
        <v>145</v>
      </c>
    </row>
    <row r="23" spans="1:8" s="34" customFormat="1" ht="20.100000000000001" customHeight="1" x14ac:dyDescent="0.2">
      <c r="A23" s="64" t="s">
        <v>146</v>
      </c>
      <c r="B23" s="67"/>
      <c r="C23" s="66">
        <v>139331</v>
      </c>
      <c r="D23" s="66">
        <v>161335</v>
      </c>
      <c r="E23" s="66">
        <v>163871</v>
      </c>
      <c r="F23" s="66">
        <v>162223</v>
      </c>
      <c r="G23" s="66">
        <v>-1648</v>
      </c>
      <c r="H23" s="66">
        <v>-1.0056690933722257</v>
      </c>
    </row>
    <row r="24" spans="1:8" s="34" customFormat="1" ht="12.2" customHeight="1" x14ac:dyDescent="0.2">
      <c r="A24" s="64"/>
      <c r="B24" s="67" t="s">
        <v>147</v>
      </c>
      <c r="C24" s="62">
        <v>139331</v>
      </c>
      <c r="D24" s="62">
        <v>161335</v>
      </c>
      <c r="E24" s="62">
        <v>163871</v>
      </c>
      <c r="F24" s="62">
        <v>162223</v>
      </c>
      <c r="G24" s="62">
        <v>-1648</v>
      </c>
      <c r="H24" s="62">
        <v>-1.0056690933722257</v>
      </c>
    </row>
    <row r="25" spans="1:8" s="34" customFormat="1" ht="20.100000000000001" customHeight="1" x14ac:dyDescent="0.2">
      <c r="A25" s="64" t="s">
        <v>148</v>
      </c>
      <c r="B25" s="67"/>
      <c r="C25" s="66">
        <v>520</v>
      </c>
      <c r="D25" s="66">
        <v>96</v>
      </c>
      <c r="E25" s="66">
        <v>264</v>
      </c>
      <c r="F25" s="66">
        <v>0</v>
      </c>
      <c r="G25" s="66">
        <v>-264</v>
      </c>
      <c r="H25" s="66">
        <v>-100</v>
      </c>
    </row>
    <row r="26" spans="1:8" s="34" customFormat="1" ht="12.2" customHeight="1" x14ac:dyDescent="0.2">
      <c r="A26" s="64"/>
      <c r="B26" s="67" t="s">
        <v>149</v>
      </c>
      <c r="C26" s="62">
        <v>520</v>
      </c>
      <c r="D26" s="62">
        <v>96</v>
      </c>
      <c r="E26" s="62">
        <v>264</v>
      </c>
      <c r="F26" s="62">
        <v>0</v>
      </c>
      <c r="G26" s="62">
        <v>-264</v>
      </c>
      <c r="H26" s="62">
        <v>-100</v>
      </c>
    </row>
    <row r="27" spans="1:8" s="34" customFormat="1" ht="20.100000000000001" customHeight="1" x14ac:dyDescent="0.2">
      <c r="A27" s="64" t="s">
        <v>150</v>
      </c>
      <c r="B27" s="67"/>
      <c r="C27" s="66">
        <v>1101</v>
      </c>
      <c r="D27" s="66">
        <v>96</v>
      </c>
      <c r="E27" s="66">
        <v>2143</v>
      </c>
      <c r="F27" s="66">
        <v>834</v>
      </c>
      <c r="G27" s="66">
        <v>-1309</v>
      </c>
      <c r="H27" s="66">
        <v>-61.082594493700412</v>
      </c>
    </row>
    <row r="28" spans="1:8" s="34" customFormat="1" ht="11.25" customHeight="1" x14ac:dyDescent="0.2">
      <c r="A28" s="64"/>
      <c r="B28" s="67" t="s">
        <v>151</v>
      </c>
      <c r="C28" s="62">
        <v>1101</v>
      </c>
      <c r="D28" s="62">
        <v>96</v>
      </c>
      <c r="E28" s="62">
        <v>2143</v>
      </c>
      <c r="F28" s="62">
        <v>834</v>
      </c>
      <c r="G28" s="62">
        <v>-1309</v>
      </c>
      <c r="H28" s="62">
        <v>-61.082594493700412</v>
      </c>
    </row>
    <row r="29" spans="1:8" s="34" customFormat="1" ht="20.100000000000001" customHeight="1" x14ac:dyDescent="0.2">
      <c r="A29" s="64" t="s">
        <v>152</v>
      </c>
      <c r="B29" s="67"/>
      <c r="C29" s="66">
        <v>51468</v>
      </c>
      <c r="D29" s="66">
        <v>73992</v>
      </c>
      <c r="E29" s="66">
        <v>74864</v>
      </c>
      <c r="F29" s="66">
        <v>78163</v>
      </c>
      <c r="G29" s="66">
        <v>3299</v>
      </c>
      <c r="H29" s="66">
        <v>4.4066574054285104</v>
      </c>
    </row>
    <row r="30" spans="1:8" s="34" customFormat="1" ht="11.45" customHeight="1" x14ac:dyDescent="0.2">
      <c r="A30" s="64"/>
      <c r="B30" s="67" t="s">
        <v>153</v>
      </c>
      <c r="C30" s="62">
        <v>51468</v>
      </c>
      <c r="D30" s="62">
        <v>73992</v>
      </c>
      <c r="E30" s="62">
        <v>74864</v>
      </c>
      <c r="F30" s="62">
        <v>78163</v>
      </c>
      <c r="G30" s="62">
        <v>3299</v>
      </c>
      <c r="H30" s="62">
        <v>4.4066574054285104</v>
      </c>
    </row>
    <row r="31" spans="1:8" s="34" customFormat="1" ht="20.100000000000001" customHeight="1" x14ac:dyDescent="0.2">
      <c r="A31" s="64" t="s">
        <v>154</v>
      </c>
      <c r="B31" s="67"/>
      <c r="C31" s="66">
        <v>0</v>
      </c>
      <c r="D31" s="66">
        <v>96</v>
      </c>
      <c r="E31" s="66">
        <v>0</v>
      </c>
      <c r="F31" s="66">
        <v>0</v>
      </c>
      <c r="G31" s="66">
        <v>0</v>
      </c>
      <c r="H31" s="66" t="s">
        <v>145</v>
      </c>
    </row>
    <row r="32" spans="1:8" s="34" customFormat="1" ht="12.2" customHeight="1" x14ac:dyDescent="0.2">
      <c r="A32" s="64"/>
      <c r="B32" s="67" t="s">
        <v>155</v>
      </c>
      <c r="C32" s="62">
        <v>0</v>
      </c>
      <c r="D32" s="62">
        <v>96</v>
      </c>
      <c r="E32" s="62">
        <v>0</v>
      </c>
      <c r="F32" s="62">
        <v>0</v>
      </c>
      <c r="G32" s="62">
        <v>0</v>
      </c>
      <c r="H32" s="62" t="s">
        <v>145</v>
      </c>
    </row>
    <row r="33" spans="1:8" s="34" customFormat="1" ht="20.100000000000001" customHeight="1" x14ac:dyDescent="0.2">
      <c r="A33" s="64" t="s">
        <v>156</v>
      </c>
      <c r="B33" s="67"/>
      <c r="C33" s="66">
        <v>128351</v>
      </c>
      <c r="D33" s="66">
        <v>129386</v>
      </c>
      <c r="E33" s="66">
        <v>148331</v>
      </c>
      <c r="F33" s="66">
        <v>132034</v>
      </c>
      <c r="G33" s="66">
        <v>-16297</v>
      </c>
      <c r="H33" s="66">
        <v>-10.986914400900687</v>
      </c>
    </row>
    <row r="34" spans="1:8" s="34" customFormat="1" ht="12.2" customHeight="1" x14ac:dyDescent="0.2">
      <c r="A34" s="64"/>
      <c r="B34" s="67" t="s">
        <v>157</v>
      </c>
      <c r="C34" s="62">
        <v>127739</v>
      </c>
      <c r="D34" s="62">
        <v>128739</v>
      </c>
      <c r="E34" s="62">
        <v>145391</v>
      </c>
      <c r="F34" s="62">
        <v>127582</v>
      </c>
      <c r="G34" s="62">
        <v>-17809</v>
      </c>
      <c r="H34" s="62">
        <v>-12.249038798825236</v>
      </c>
    </row>
    <row r="35" spans="1:8" s="34" customFormat="1" ht="12.2" customHeight="1" x14ac:dyDescent="0.2">
      <c r="A35" s="64"/>
      <c r="B35" s="67" t="s">
        <v>158</v>
      </c>
      <c r="C35" s="62">
        <v>612</v>
      </c>
      <c r="D35" s="62">
        <v>1286</v>
      </c>
      <c r="E35" s="62">
        <v>2487</v>
      </c>
      <c r="F35" s="62">
        <v>4578</v>
      </c>
      <c r="G35" s="62">
        <v>2091</v>
      </c>
      <c r="H35" s="62">
        <v>84.077201447527145</v>
      </c>
    </row>
    <row r="36" spans="1:8" s="34" customFormat="1" ht="12.2" customHeight="1" x14ac:dyDescent="0.2">
      <c r="A36" s="64"/>
      <c r="B36" s="67" t="s">
        <v>159</v>
      </c>
      <c r="C36" s="62">
        <v>2089</v>
      </c>
      <c r="D36" s="62">
        <v>0</v>
      </c>
      <c r="E36" s="62">
        <v>2546</v>
      </c>
      <c r="F36" s="62">
        <v>0</v>
      </c>
      <c r="G36" s="62">
        <v>-2546</v>
      </c>
      <c r="H36" s="62">
        <v>-100</v>
      </c>
    </row>
    <row r="37" spans="1:8" s="34" customFormat="1" ht="12.2" customHeight="1" x14ac:dyDescent="0.2">
      <c r="A37" s="64"/>
      <c r="B37" s="67" t="s">
        <v>160</v>
      </c>
      <c r="C37" s="62">
        <v>1496</v>
      </c>
      <c r="D37" s="62">
        <v>37</v>
      </c>
      <c r="E37" s="62">
        <v>1660</v>
      </c>
      <c r="F37" s="62">
        <v>1730</v>
      </c>
      <c r="G37" s="62">
        <v>70</v>
      </c>
      <c r="H37" s="62">
        <v>4.2168674698795181</v>
      </c>
    </row>
    <row r="38" spans="1:8" s="34" customFormat="1" ht="20.100000000000001" customHeight="1" x14ac:dyDescent="0.2">
      <c r="A38" s="64" t="s">
        <v>161</v>
      </c>
      <c r="B38" s="67"/>
      <c r="C38" s="66">
        <v>131407</v>
      </c>
      <c r="D38" s="66">
        <v>145682</v>
      </c>
      <c r="E38" s="66">
        <v>162299</v>
      </c>
      <c r="F38" s="66">
        <v>179564</v>
      </c>
      <c r="G38" s="66">
        <v>17265</v>
      </c>
      <c r="H38" s="66">
        <v>10.637773492134887</v>
      </c>
    </row>
    <row r="39" spans="1:8" s="34" customFormat="1" ht="12.2" customHeight="1" x14ac:dyDescent="0.2">
      <c r="A39" s="64"/>
      <c r="B39" s="67" t="s">
        <v>162</v>
      </c>
      <c r="C39" s="62">
        <v>131407</v>
      </c>
      <c r="D39" s="62">
        <v>145682</v>
      </c>
      <c r="E39" s="62">
        <v>162299</v>
      </c>
      <c r="F39" s="62">
        <v>179564</v>
      </c>
      <c r="G39" s="62">
        <v>17265</v>
      </c>
      <c r="H39" s="62">
        <v>10.637773492134887</v>
      </c>
    </row>
    <row r="40" spans="1:8" s="34" customFormat="1" ht="20.100000000000001" customHeight="1" x14ac:dyDescent="0.2">
      <c r="A40" s="64" t="s">
        <v>163</v>
      </c>
      <c r="B40" s="67"/>
      <c r="C40" s="66">
        <v>134412</v>
      </c>
      <c r="D40" s="66">
        <v>150063</v>
      </c>
      <c r="E40" s="66">
        <v>164646</v>
      </c>
      <c r="F40" s="66">
        <v>170577</v>
      </c>
      <c r="G40" s="66">
        <v>5931</v>
      </c>
      <c r="H40" s="66">
        <v>3.6022739696075217</v>
      </c>
    </row>
    <row r="41" spans="1:8" s="34" customFormat="1" ht="12.2" customHeight="1" x14ac:dyDescent="0.2">
      <c r="A41" s="64"/>
      <c r="B41" s="67" t="s">
        <v>164</v>
      </c>
      <c r="C41" s="62">
        <v>0</v>
      </c>
      <c r="D41" s="62">
        <v>200</v>
      </c>
      <c r="E41" s="62">
        <v>1801</v>
      </c>
      <c r="F41" s="62">
        <v>164</v>
      </c>
      <c r="G41" s="62">
        <v>-1637</v>
      </c>
      <c r="H41" s="62">
        <v>-90.893947806774008</v>
      </c>
    </row>
    <row r="42" spans="1:8" s="34" customFormat="1" ht="12.2" customHeight="1" x14ac:dyDescent="0.2">
      <c r="A42" s="64"/>
      <c r="B42" s="67" t="s">
        <v>165</v>
      </c>
      <c r="C42" s="62">
        <v>134412</v>
      </c>
      <c r="D42" s="62">
        <v>150063</v>
      </c>
      <c r="E42" s="62">
        <v>164321</v>
      </c>
      <c r="F42" s="62">
        <v>168643</v>
      </c>
      <c r="G42" s="62">
        <v>4322</v>
      </c>
      <c r="H42" s="62">
        <v>2.6302176836801139</v>
      </c>
    </row>
    <row r="43" spans="1:8" s="34" customFormat="1" ht="12.2" customHeight="1" x14ac:dyDescent="0.2">
      <c r="A43" s="64"/>
      <c r="B43" s="67" t="s">
        <v>166</v>
      </c>
      <c r="C43" s="62">
        <v>3132</v>
      </c>
      <c r="D43" s="62">
        <v>3369</v>
      </c>
      <c r="E43" s="62">
        <v>4713</v>
      </c>
      <c r="F43" s="62">
        <v>8325</v>
      </c>
      <c r="G43" s="62">
        <v>3612</v>
      </c>
      <c r="H43" s="62">
        <v>76.639083386378104</v>
      </c>
    </row>
    <row r="44" spans="1:8" s="34" customFormat="1" ht="20.100000000000001" customHeight="1" x14ac:dyDescent="0.2">
      <c r="A44" s="64" t="s">
        <v>167</v>
      </c>
      <c r="B44" s="67"/>
      <c r="C44" s="66">
        <v>333</v>
      </c>
      <c r="D44" s="66">
        <v>200</v>
      </c>
      <c r="E44" s="66">
        <v>627</v>
      </c>
      <c r="F44" s="66">
        <v>56</v>
      </c>
      <c r="G44" s="66">
        <v>-571</v>
      </c>
      <c r="H44" s="66">
        <v>-91.068580542264755</v>
      </c>
    </row>
    <row r="45" spans="1:8" s="34" customFormat="1" ht="12.2" customHeight="1" x14ac:dyDescent="0.2">
      <c r="A45" s="64"/>
      <c r="B45" s="67" t="s">
        <v>168</v>
      </c>
      <c r="C45" s="62">
        <v>242</v>
      </c>
      <c r="D45" s="62">
        <v>200</v>
      </c>
      <c r="E45" s="62">
        <v>627</v>
      </c>
      <c r="F45" s="62">
        <v>56</v>
      </c>
      <c r="G45" s="62">
        <v>-571</v>
      </c>
      <c r="H45" s="62">
        <v>-91.068580542264755</v>
      </c>
    </row>
    <row r="46" spans="1:8" s="34" customFormat="1" ht="12.2" customHeight="1" x14ac:dyDescent="0.2">
      <c r="A46" s="64"/>
      <c r="B46" s="67" t="s">
        <v>169</v>
      </c>
      <c r="C46" s="62">
        <v>185</v>
      </c>
      <c r="D46" s="62">
        <v>0</v>
      </c>
      <c r="E46" s="62">
        <v>0</v>
      </c>
      <c r="F46" s="62">
        <v>0</v>
      </c>
      <c r="G46" s="62">
        <v>0</v>
      </c>
      <c r="H46" s="62" t="s">
        <v>145</v>
      </c>
    </row>
    <row r="47" spans="1:8" s="34" customFormat="1" ht="12.2" customHeight="1" x14ac:dyDescent="0.2">
      <c r="A47" s="64"/>
      <c r="B47" s="67" t="s">
        <v>170</v>
      </c>
      <c r="C47" s="62">
        <v>91</v>
      </c>
      <c r="D47" s="62">
        <v>0</v>
      </c>
      <c r="E47" s="62">
        <v>0</v>
      </c>
      <c r="F47" s="62">
        <v>0</v>
      </c>
      <c r="G47" s="62">
        <v>0</v>
      </c>
      <c r="H47" s="62" t="s">
        <v>145</v>
      </c>
    </row>
    <row r="48" spans="1:8" s="34" customFormat="1" ht="20.100000000000001" customHeight="1" x14ac:dyDescent="0.2">
      <c r="A48" s="64" t="s">
        <v>171</v>
      </c>
      <c r="B48" s="65"/>
      <c r="C48" s="66">
        <v>560</v>
      </c>
      <c r="D48" s="66">
        <v>388</v>
      </c>
      <c r="E48" s="66">
        <v>532</v>
      </c>
      <c r="F48" s="66">
        <v>0</v>
      </c>
      <c r="G48" s="66">
        <v>-532</v>
      </c>
      <c r="H48" s="66">
        <v>-100</v>
      </c>
    </row>
    <row r="49" spans="1:8" s="34" customFormat="1" x14ac:dyDescent="0.2">
      <c r="A49" s="64"/>
      <c r="B49" s="65"/>
      <c r="C49" s="66"/>
      <c r="D49" s="66"/>
      <c r="E49" s="66"/>
      <c r="F49" s="66"/>
      <c r="G49" s="66"/>
      <c r="H49" s="66"/>
    </row>
    <row r="50" spans="1:8" s="34" customFormat="1" x14ac:dyDescent="0.2">
      <c r="A50" s="64" t="s">
        <v>54</v>
      </c>
      <c r="B50" s="65"/>
      <c r="C50" s="63">
        <v>194451</v>
      </c>
      <c r="D50" s="63">
        <v>237383</v>
      </c>
      <c r="E50" s="63">
        <v>221536</v>
      </c>
      <c r="F50" s="63">
        <v>259489</v>
      </c>
      <c r="G50" s="66">
        <v>37953</v>
      </c>
      <c r="H50" s="66">
        <v>17.131752852809477</v>
      </c>
    </row>
    <row r="51" spans="1:8" ht="6.95" customHeight="1" x14ac:dyDescent="0.2">
      <c r="A51" s="4"/>
      <c r="B51" s="5"/>
      <c r="C51" s="8"/>
      <c r="D51" s="8"/>
      <c r="E51" s="8"/>
      <c r="F51" s="8"/>
      <c r="G51" s="8"/>
      <c r="H51" s="8"/>
    </row>
    <row r="52" spans="1:8" ht="6.95" customHeight="1" x14ac:dyDescent="0.2">
      <c r="C52" s="43"/>
      <c r="D52" s="43"/>
      <c r="E52" s="43"/>
      <c r="F52" s="43"/>
    </row>
    <row r="53" spans="1:8" x14ac:dyDescent="0.2">
      <c r="A53" s="13" t="str">
        <f>"1."</f>
        <v>1.</v>
      </c>
      <c r="B53" s="6" t="s">
        <v>172</v>
      </c>
      <c r="C53" s="27"/>
      <c r="D53" s="27"/>
      <c r="E53" s="27"/>
      <c r="F53" s="27"/>
      <c r="G53" s="27"/>
      <c r="H53" s="27"/>
    </row>
    <row r="54" spans="1:8" x14ac:dyDescent="0.2">
      <c r="A54" s="13" t="str">
        <f>"2."</f>
        <v>2.</v>
      </c>
      <c r="B54" s="6" t="s">
        <v>173</v>
      </c>
      <c r="C54" s="27"/>
      <c r="D54" s="27"/>
      <c r="E54" s="27"/>
      <c r="F54" s="27"/>
      <c r="G54" s="27"/>
      <c r="H54" s="27"/>
    </row>
    <row r="55" spans="1:8" x14ac:dyDescent="0.2">
      <c r="A55" s="13" t="str">
        <f>"3."</f>
        <v>3.</v>
      </c>
      <c r="B55" s="6" t="s">
        <v>174</v>
      </c>
      <c r="C55" s="27"/>
      <c r="D55" s="27"/>
      <c r="E55" s="27"/>
      <c r="F55" s="27"/>
      <c r="G55" s="27"/>
      <c r="H55" s="27"/>
    </row>
    <row r="56" spans="1:8" x14ac:dyDescent="0.2">
      <c r="A56" s="13" t="str">
        <f>"4."</f>
        <v>4.</v>
      </c>
      <c r="B56" s="6" t="s">
        <v>175</v>
      </c>
      <c r="C56" s="27"/>
      <c r="D56" s="27"/>
      <c r="E56" s="27"/>
      <c r="F56" s="27"/>
      <c r="G56" s="27"/>
      <c r="H56" s="27"/>
    </row>
    <row r="57" spans="1:8" x14ac:dyDescent="0.2">
      <c r="A57" s="13" t="str">
        <f>"5."</f>
        <v>5.</v>
      </c>
      <c r="B57" s="6" t="s">
        <v>176</v>
      </c>
      <c r="C57" s="27"/>
      <c r="D57" s="27"/>
      <c r="E57" s="27"/>
      <c r="F57" s="27"/>
      <c r="G57" s="27"/>
      <c r="H57" s="27"/>
    </row>
    <row r="58" spans="1:8" x14ac:dyDescent="0.2">
      <c r="A58" s="13" t="str">
        <f>"6."</f>
        <v>6.</v>
      </c>
      <c r="B58" s="6" t="s">
        <v>177</v>
      </c>
      <c r="C58" s="27"/>
      <c r="D58" s="27"/>
      <c r="E58" s="27"/>
      <c r="F58" s="27"/>
      <c r="G58" s="27"/>
      <c r="H58" s="27"/>
    </row>
    <row r="59" spans="1:8" x14ac:dyDescent="0.2">
      <c r="A59" s="13" t="str">
        <f>"7."</f>
        <v>7.</v>
      </c>
      <c r="B59" s="6" t="s">
        <v>178</v>
      </c>
      <c r="C59" s="27"/>
      <c r="D59" s="27"/>
      <c r="E59" s="27"/>
      <c r="F59" s="27"/>
      <c r="G59" s="27"/>
      <c r="H59" s="27"/>
    </row>
    <row r="60" spans="1:8" x14ac:dyDescent="0.2">
      <c r="A60" s="13" t="str">
        <f>"8."</f>
        <v>8.</v>
      </c>
      <c r="B60" s="6" t="s">
        <v>179</v>
      </c>
      <c r="C60" s="27"/>
      <c r="D60" s="27"/>
      <c r="E60" s="27"/>
      <c r="F60" s="27"/>
      <c r="G60" s="27"/>
      <c r="H60" s="27"/>
    </row>
    <row r="61" spans="1:8" x14ac:dyDescent="0.2">
      <c r="A61" s="13" t="str">
        <f>"9."</f>
        <v>9.</v>
      </c>
      <c r="B61" s="6" t="s">
        <v>180</v>
      </c>
      <c r="C61" s="27"/>
      <c r="D61" s="27"/>
      <c r="E61" s="27"/>
      <c r="F61" s="27"/>
      <c r="G61" s="27"/>
      <c r="H61" s="27"/>
    </row>
    <row r="62" spans="1:8" x14ac:dyDescent="0.2">
      <c r="A62" s="13" t="str">
        <f>"10."</f>
        <v>10.</v>
      </c>
      <c r="B62" s="6" t="s">
        <v>181</v>
      </c>
      <c r="C62" s="27"/>
      <c r="D62" s="27"/>
      <c r="E62" s="27"/>
      <c r="F62" s="27"/>
      <c r="G62" s="27"/>
      <c r="H62" s="27"/>
    </row>
    <row r="63" spans="1:8" x14ac:dyDescent="0.2">
      <c r="A63" s="13" t="str">
        <f>"11."</f>
        <v>11.</v>
      </c>
      <c r="B63" s="6" t="s">
        <v>182</v>
      </c>
      <c r="C63" s="27"/>
      <c r="D63" s="27"/>
      <c r="E63" s="27"/>
      <c r="F63" s="27"/>
      <c r="G63" s="27"/>
      <c r="H63" s="27"/>
    </row>
    <row r="64" spans="1:8" x14ac:dyDescent="0.2">
      <c r="A64" s="13" t="str">
        <f>"12."</f>
        <v>12.</v>
      </c>
      <c r="B64" s="6" t="s">
        <v>183</v>
      </c>
      <c r="C64" s="27"/>
      <c r="D64" s="27"/>
      <c r="E64" s="27"/>
      <c r="F64" s="27"/>
      <c r="G64" s="27"/>
      <c r="H64" s="27"/>
    </row>
    <row r="65" spans="1:8" x14ac:dyDescent="0.2">
      <c r="A65" s="13" t="str">
        <f>"13."</f>
        <v>13.</v>
      </c>
      <c r="B65" s="6" t="s">
        <v>184</v>
      </c>
      <c r="C65" s="27"/>
      <c r="D65" s="27"/>
      <c r="E65" s="27"/>
      <c r="F65" s="27"/>
      <c r="G65" s="27"/>
      <c r="H65" s="27"/>
    </row>
    <row r="66" spans="1:8" ht="6.95" customHeight="1" x14ac:dyDescent="0.2">
      <c r="A66" s="13"/>
      <c r="B66" s="6"/>
      <c r="C66" s="27"/>
      <c r="D66" s="27"/>
      <c r="E66" s="27"/>
      <c r="F66" s="27"/>
      <c r="G66" s="27"/>
      <c r="H66" s="27"/>
    </row>
    <row r="67" spans="1:8" x14ac:dyDescent="0.2">
      <c r="A67" s="9" t="s">
        <v>244</v>
      </c>
      <c r="E67"/>
      <c r="F67"/>
      <c r="G67" s="26"/>
      <c r="H67"/>
    </row>
    <row r="68" spans="1:8" x14ac:dyDescent="0.2">
      <c r="A68" s="6" t="s">
        <v>185</v>
      </c>
      <c r="B68" s="6" t="s">
        <v>186</v>
      </c>
      <c r="E68"/>
      <c r="F68"/>
      <c r="G68" s="26"/>
      <c r="H68"/>
    </row>
    <row r="69" spans="1:8" s="27" customFormat="1" x14ac:dyDescent="0.2">
      <c r="A69" s="13" t="str">
        <f>".."</f>
        <v>..</v>
      </c>
      <c r="B69" s="27" t="s">
        <v>44</v>
      </c>
      <c r="G69" s="33"/>
    </row>
    <row r="70" spans="1:8" ht="6.95" customHeight="1" x14ac:dyDescent="0.2">
      <c r="A70" s="13"/>
      <c r="B70" s="6"/>
      <c r="C70" s="27"/>
      <c r="D70" s="27"/>
      <c r="E70" s="27"/>
      <c r="F70" s="27"/>
      <c r="G70" s="27"/>
      <c r="H70" s="27"/>
    </row>
    <row r="71" spans="1:8" x14ac:dyDescent="0.2">
      <c r="A71" s="29" t="s">
        <v>232</v>
      </c>
    </row>
    <row r="72" spans="1:8" x14ac:dyDescent="0.2">
      <c r="A72" s="29" t="s">
        <v>231</v>
      </c>
    </row>
    <row r="73" spans="1:8" ht="6.95" customHeight="1" x14ac:dyDescent="0.2">
      <c r="A73" s="29"/>
    </row>
    <row r="74" spans="1:8" x14ac:dyDescent="0.2">
      <c r="A74" s="29" t="s">
        <v>187</v>
      </c>
    </row>
    <row r="75" spans="1:8" x14ac:dyDescent="0.2">
      <c r="A75" s="29" t="s">
        <v>188</v>
      </c>
    </row>
  </sheetData>
  <mergeCells count="3">
    <mergeCell ref="A5:B6"/>
    <mergeCell ref="C5:F5"/>
    <mergeCell ref="G5:H5"/>
  </mergeCells>
  <printOptions horizontalCentered="1"/>
  <pageMargins left="0.39370078740157483" right="0.39370078740157483" top="0.38" bottom="0.38" header="0.19685039370078741" footer="0.3937007874015748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72"/>
  <sheetViews>
    <sheetView zoomScaleNormal="100" workbookViewId="0">
      <pane xSplit="2" ySplit="6" topLeftCell="C7" activePane="bottomRight" state="frozen"/>
      <selection activeCell="H37" sqref="H37"/>
      <selection pane="topRight" activeCell="H37" sqref="H37"/>
      <selection pane="bottomLeft" activeCell="H37" sqref="H37"/>
      <selection pane="bottomRight"/>
    </sheetView>
  </sheetViews>
  <sheetFormatPr defaultRowHeight="11.25" x14ac:dyDescent="0.2"/>
  <cols>
    <col min="1" max="1" width="2.6640625" customWidth="1"/>
    <col min="2" max="2" width="27.6640625" customWidth="1"/>
    <col min="3" max="4" width="12.33203125" customWidth="1"/>
    <col min="5" max="6" width="12.33203125" style="26" customWidth="1"/>
    <col min="7" max="7" width="12.33203125" customWidth="1"/>
    <col min="8" max="8" width="12.33203125" style="26" customWidth="1"/>
  </cols>
  <sheetData>
    <row r="1" spans="1:11" ht="12" customHeight="1" x14ac:dyDescent="0.2">
      <c r="A1" s="1" t="s">
        <v>189</v>
      </c>
      <c r="C1" s="2"/>
      <c r="D1" s="2"/>
      <c r="G1" s="2"/>
    </row>
    <row r="2" spans="1:11" ht="12.75" x14ac:dyDescent="0.2">
      <c r="B2" s="1"/>
      <c r="C2" s="2"/>
      <c r="D2" s="2"/>
      <c r="G2" s="2"/>
    </row>
    <row r="3" spans="1:11" ht="15" customHeight="1" x14ac:dyDescent="0.25">
      <c r="A3" s="41" t="s">
        <v>5</v>
      </c>
      <c r="B3" s="41"/>
      <c r="C3" s="41"/>
      <c r="D3" s="41"/>
      <c r="E3" s="41"/>
      <c r="F3" s="41"/>
      <c r="H3"/>
    </row>
    <row r="5" spans="1:11" ht="15" customHeight="1" x14ac:dyDescent="0.2">
      <c r="A5" s="139" t="s">
        <v>126</v>
      </c>
      <c r="B5" s="140"/>
      <c r="C5" s="149" t="s">
        <v>190</v>
      </c>
      <c r="D5" s="150"/>
      <c r="E5" s="150"/>
      <c r="F5" s="150"/>
      <c r="G5" s="136" t="s">
        <v>49</v>
      </c>
      <c r="H5" s="137"/>
    </row>
    <row r="6" spans="1:11" ht="39.75" customHeight="1" x14ac:dyDescent="0.2">
      <c r="A6" s="141"/>
      <c r="B6" s="141"/>
      <c r="C6" s="49">
        <v>2015</v>
      </c>
      <c r="D6" s="49">
        <v>2016</v>
      </c>
      <c r="E6" s="85">
        <v>2017</v>
      </c>
      <c r="F6" s="81">
        <v>2018</v>
      </c>
      <c r="G6" s="11" t="s">
        <v>50</v>
      </c>
      <c r="H6" s="44" t="s">
        <v>51</v>
      </c>
    </row>
    <row r="7" spans="1:11" x14ac:dyDescent="0.2">
      <c r="A7" s="27"/>
      <c r="B7" s="27"/>
      <c r="C7" s="27"/>
      <c r="D7" s="27"/>
      <c r="E7" s="33"/>
      <c r="F7" s="33"/>
      <c r="G7" s="27"/>
      <c r="H7" s="33"/>
    </row>
    <row r="8" spans="1:11" s="34" customFormat="1" x14ac:dyDescent="0.2">
      <c r="A8" s="64" t="s">
        <v>130</v>
      </c>
      <c r="B8" s="65"/>
      <c r="C8" s="69">
        <v>27046</v>
      </c>
      <c r="D8" s="69">
        <v>41955</v>
      </c>
      <c r="E8" s="69">
        <v>39357</v>
      </c>
      <c r="F8" s="69">
        <v>43205</v>
      </c>
      <c r="G8" s="69">
        <v>3848</v>
      </c>
      <c r="H8" s="69">
        <v>9.7771679752013618</v>
      </c>
      <c r="I8" s="51"/>
      <c r="J8" s="51"/>
      <c r="K8" s="51"/>
    </row>
    <row r="9" spans="1:11" s="34" customFormat="1" ht="12.2" customHeight="1" x14ac:dyDescent="0.2">
      <c r="A9" s="64"/>
      <c r="B9" s="67" t="s">
        <v>131</v>
      </c>
      <c r="C9" s="68">
        <v>27046</v>
      </c>
      <c r="D9" s="68">
        <v>41955</v>
      </c>
      <c r="E9" s="68">
        <v>39357</v>
      </c>
      <c r="F9" s="68">
        <v>43205</v>
      </c>
      <c r="G9" s="68">
        <v>3848</v>
      </c>
      <c r="H9" s="68">
        <v>9.7771679752013618</v>
      </c>
      <c r="I9" s="51"/>
      <c r="J9" s="51"/>
      <c r="K9" s="51"/>
    </row>
    <row r="10" spans="1:11" s="34" customFormat="1" ht="20.100000000000001" customHeight="1" x14ac:dyDescent="0.2">
      <c r="A10" s="64" t="s">
        <v>132</v>
      </c>
      <c r="B10" s="67"/>
      <c r="C10" s="69">
        <v>68316</v>
      </c>
      <c r="D10" s="69">
        <v>85960</v>
      </c>
      <c r="E10" s="69">
        <v>78315</v>
      </c>
      <c r="F10" s="69">
        <v>85427</v>
      </c>
      <c r="G10" s="69">
        <v>7112</v>
      </c>
      <c r="H10" s="69">
        <v>9.0812743408031658</v>
      </c>
      <c r="I10" s="51"/>
      <c r="J10" s="51"/>
      <c r="K10" s="51"/>
    </row>
    <row r="11" spans="1:11" s="34" customFormat="1" ht="12.2" customHeight="1" x14ac:dyDescent="0.2">
      <c r="A11" s="64"/>
      <c r="B11" s="67" t="s">
        <v>133</v>
      </c>
      <c r="C11" s="68">
        <v>68316</v>
      </c>
      <c r="D11" s="68">
        <v>85960</v>
      </c>
      <c r="E11" s="68">
        <v>78315</v>
      </c>
      <c r="F11" s="68">
        <v>85427</v>
      </c>
      <c r="G11" s="68">
        <v>7112</v>
      </c>
      <c r="H11" s="68">
        <v>9.0812743408031658</v>
      </c>
      <c r="I11" s="51"/>
      <c r="J11" s="51"/>
      <c r="K11" s="51"/>
    </row>
    <row r="12" spans="1:11" s="34" customFormat="1" ht="20.100000000000001" customHeight="1" x14ac:dyDescent="0.2">
      <c r="A12" s="64" t="s">
        <v>134</v>
      </c>
      <c r="B12" s="67"/>
      <c r="C12" s="69">
        <v>0</v>
      </c>
      <c r="D12" s="69">
        <v>0</v>
      </c>
      <c r="E12" s="69">
        <v>136</v>
      </c>
      <c r="F12" s="69">
        <v>0</v>
      </c>
      <c r="G12" s="69">
        <v>-136</v>
      </c>
      <c r="H12" s="69" t="s">
        <v>145</v>
      </c>
      <c r="I12" s="51"/>
      <c r="J12" s="51"/>
      <c r="K12" s="51"/>
    </row>
    <row r="13" spans="1:11" s="34" customFormat="1" ht="12.2" customHeight="1" x14ac:dyDescent="0.2">
      <c r="A13" s="64"/>
      <c r="B13" s="67" t="s">
        <v>135</v>
      </c>
      <c r="C13" s="68">
        <v>0</v>
      </c>
      <c r="D13" s="68">
        <v>0</v>
      </c>
      <c r="E13" s="68">
        <v>136</v>
      </c>
      <c r="F13" s="68">
        <v>0</v>
      </c>
      <c r="G13" s="68">
        <v>-136</v>
      </c>
      <c r="H13" s="68" t="s">
        <v>145</v>
      </c>
      <c r="I13" s="51"/>
      <c r="J13" s="51"/>
      <c r="K13" s="51"/>
    </row>
    <row r="14" spans="1:11" s="34" customFormat="1" ht="20.100000000000001" customHeight="1" x14ac:dyDescent="0.2">
      <c r="A14" s="64" t="s">
        <v>136</v>
      </c>
      <c r="B14" s="67"/>
      <c r="C14" s="69">
        <v>58940</v>
      </c>
      <c r="D14" s="69">
        <v>65552</v>
      </c>
      <c r="E14" s="69">
        <v>61567</v>
      </c>
      <c r="F14" s="69">
        <v>63735</v>
      </c>
      <c r="G14" s="69">
        <v>2168</v>
      </c>
      <c r="H14" s="69">
        <v>3.5213669660694857</v>
      </c>
      <c r="I14" s="51"/>
      <c r="J14" s="51"/>
      <c r="K14" s="51"/>
    </row>
    <row r="15" spans="1:11" s="34" customFormat="1" ht="12.2" customHeight="1" x14ac:dyDescent="0.2">
      <c r="A15" s="64"/>
      <c r="B15" s="67" t="s">
        <v>137</v>
      </c>
      <c r="C15" s="68">
        <v>58940</v>
      </c>
      <c r="D15" s="68">
        <v>65552</v>
      </c>
      <c r="E15" s="68">
        <v>61567</v>
      </c>
      <c r="F15" s="68">
        <v>63735</v>
      </c>
      <c r="G15" s="68">
        <v>2168</v>
      </c>
      <c r="H15" s="68">
        <v>3.5213669660694857</v>
      </c>
      <c r="I15" s="51"/>
      <c r="J15" s="51"/>
      <c r="K15" s="51"/>
    </row>
    <row r="16" spans="1:11" s="34" customFormat="1" ht="20.100000000000001" customHeight="1" x14ac:dyDescent="0.2">
      <c r="A16" s="64" t="s">
        <v>138</v>
      </c>
      <c r="B16" s="67"/>
      <c r="C16" s="69">
        <v>0</v>
      </c>
      <c r="D16" s="69">
        <v>11822</v>
      </c>
      <c r="E16" s="69">
        <v>12339</v>
      </c>
      <c r="F16" s="69">
        <v>2984</v>
      </c>
      <c r="G16" s="69">
        <v>-9355</v>
      </c>
      <c r="H16" s="69">
        <v>-75.816516735553932</v>
      </c>
      <c r="I16" s="51"/>
      <c r="J16" s="51"/>
      <c r="K16" s="51"/>
    </row>
    <row r="17" spans="1:11" s="34" customFormat="1" ht="12.2" customHeight="1" x14ac:dyDescent="0.2">
      <c r="A17" s="64"/>
      <c r="B17" s="67" t="s">
        <v>139</v>
      </c>
      <c r="C17" s="68">
        <v>0</v>
      </c>
      <c r="D17" s="68">
        <v>11822</v>
      </c>
      <c r="E17" s="68">
        <v>12339</v>
      </c>
      <c r="F17" s="68">
        <v>2984</v>
      </c>
      <c r="G17" s="68">
        <v>-9355</v>
      </c>
      <c r="H17" s="68">
        <v>-75.816516735553932</v>
      </c>
      <c r="I17" s="51"/>
      <c r="J17" s="51"/>
      <c r="K17" s="51"/>
    </row>
    <row r="18" spans="1:11" s="34" customFormat="1" ht="20.100000000000001" customHeight="1" x14ac:dyDescent="0.2">
      <c r="A18" s="64" t="s">
        <v>140</v>
      </c>
      <c r="B18" s="67"/>
      <c r="C18" s="69">
        <v>41861</v>
      </c>
      <c r="D18" s="69">
        <v>32402</v>
      </c>
      <c r="E18" s="69">
        <v>37618</v>
      </c>
      <c r="F18" s="69">
        <v>43972</v>
      </c>
      <c r="G18" s="69">
        <v>6354</v>
      </c>
      <c r="H18" s="69">
        <v>16.890850124940187</v>
      </c>
      <c r="I18" s="51"/>
      <c r="J18" s="51"/>
      <c r="K18" s="51"/>
    </row>
    <row r="19" spans="1:11" s="34" customFormat="1" ht="12.2" customHeight="1" x14ac:dyDescent="0.2">
      <c r="A19" s="64"/>
      <c r="B19" s="67" t="s">
        <v>141</v>
      </c>
      <c r="C19" s="68">
        <v>41861</v>
      </c>
      <c r="D19" s="68">
        <v>32402</v>
      </c>
      <c r="E19" s="68">
        <v>37618</v>
      </c>
      <c r="F19" s="68">
        <v>43972</v>
      </c>
      <c r="G19" s="68">
        <v>6354</v>
      </c>
      <c r="H19" s="68">
        <v>16.890850124940187</v>
      </c>
      <c r="I19" s="51"/>
      <c r="J19" s="51"/>
      <c r="K19" s="51"/>
    </row>
    <row r="20" spans="1:11" s="34" customFormat="1" ht="20.100000000000001" customHeight="1" x14ac:dyDescent="0.2">
      <c r="A20" s="64" t="s">
        <v>142</v>
      </c>
      <c r="B20" s="67"/>
      <c r="C20" s="69">
        <v>0</v>
      </c>
      <c r="D20" s="69">
        <v>176</v>
      </c>
      <c r="E20" s="69">
        <v>823</v>
      </c>
      <c r="F20" s="69">
        <v>192</v>
      </c>
      <c r="G20" s="69">
        <v>-631</v>
      </c>
      <c r="H20" s="69">
        <v>-76.670716889428917</v>
      </c>
      <c r="I20" s="51"/>
      <c r="J20" s="51"/>
      <c r="K20" s="51"/>
    </row>
    <row r="21" spans="1:11" s="34" customFormat="1" ht="12.2" customHeight="1" x14ac:dyDescent="0.2">
      <c r="A21" s="64"/>
      <c r="B21" s="67" t="s">
        <v>143</v>
      </c>
      <c r="C21" s="68">
        <v>0</v>
      </c>
      <c r="D21" s="68">
        <v>176</v>
      </c>
      <c r="E21" s="68">
        <v>823</v>
      </c>
      <c r="F21" s="68">
        <v>192</v>
      </c>
      <c r="G21" s="68">
        <v>-631</v>
      </c>
      <c r="H21" s="68">
        <v>-76.670716889428917</v>
      </c>
      <c r="I21" s="51"/>
      <c r="J21" s="51"/>
      <c r="K21" s="51"/>
    </row>
    <row r="22" spans="1:11" s="34" customFormat="1" ht="20.100000000000001" customHeight="1" x14ac:dyDescent="0.2">
      <c r="A22" s="64" t="s">
        <v>144</v>
      </c>
      <c r="B22" s="67"/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 t="s">
        <v>145</v>
      </c>
      <c r="I22" s="51"/>
      <c r="J22" s="51"/>
      <c r="K22" s="51"/>
    </row>
    <row r="23" spans="1:11" s="34" customFormat="1" ht="20.100000000000001" customHeight="1" x14ac:dyDescent="0.2">
      <c r="A23" s="64" t="s">
        <v>146</v>
      </c>
      <c r="B23" s="67"/>
      <c r="C23" s="69">
        <v>59669</v>
      </c>
      <c r="D23" s="69">
        <v>66584</v>
      </c>
      <c r="E23" s="69">
        <v>69950</v>
      </c>
      <c r="F23" s="69">
        <v>69507</v>
      </c>
      <c r="G23" s="69">
        <v>-443</v>
      </c>
      <c r="H23" s="69">
        <v>-0.63330950679056464</v>
      </c>
      <c r="I23" s="51"/>
      <c r="J23" s="51"/>
      <c r="K23" s="51"/>
    </row>
    <row r="24" spans="1:11" s="34" customFormat="1" ht="12.2" customHeight="1" x14ac:dyDescent="0.2">
      <c r="A24" s="64"/>
      <c r="B24" s="67" t="s">
        <v>147</v>
      </c>
      <c r="C24" s="68">
        <v>59669</v>
      </c>
      <c r="D24" s="68">
        <v>66584</v>
      </c>
      <c r="E24" s="68">
        <v>69950</v>
      </c>
      <c r="F24" s="68">
        <v>69507</v>
      </c>
      <c r="G24" s="68">
        <v>-443</v>
      </c>
      <c r="H24" s="68">
        <v>-0.63330950679056464</v>
      </c>
      <c r="I24" s="51"/>
      <c r="J24" s="51"/>
      <c r="K24" s="51"/>
    </row>
    <row r="25" spans="1:11" s="34" customFormat="1" ht="20.100000000000001" customHeight="1" x14ac:dyDescent="0.2">
      <c r="A25" s="64" t="s">
        <v>148</v>
      </c>
      <c r="B25" s="67"/>
      <c r="C25" s="69">
        <v>340</v>
      </c>
      <c r="D25" s="69">
        <v>77</v>
      </c>
      <c r="E25" s="69">
        <v>136</v>
      </c>
      <c r="F25" s="69">
        <v>0</v>
      </c>
      <c r="G25" s="69">
        <v>-136</v>
      </c>
      <c r="H25" s="69">
        <v>-100</v>
      </c>
      <c r="I25" s="51"/>
      <c r="J25" s="51"/>
      <c r="K25" s="51"/>
    </row>
    <row r="26" spans="1:11" s="34" customFormat="1" ht="12.2" customHeight="1" x14ac:dyDescent="0.2">
      <c r="A26" s="64"/>
      <c r="B26" s="67" t="s">
        <v>149</v>
      </c>
      <c r="C26" s="68">
        <v>340</v>
      </c>
      <c r="D26" s="68">
        <v>77</v>
      </c>
      <c r="E26" s="68">
        <v>136</v>
      </c>
      <c r="F26" s="68">
        <v>0</v>
      </c>
      <c r="G26" s="68">
        <v>-136</v>
      </c>
      <c r="H26" s="68">
        <v>-100</v>
      </c>
      <c r="I26" s="51"/>
      <c r="J26" s="51"/>
      <c r="K26" s="51"/>
    </row>
    <row r="27" spans="1:11" s="34" customFormat="1" ht="20.100000000000001" customHeight="1" x14ac:dyDescent="0.2">
      <c r="A27" s="64" t="s">
        <v>150</v>
      </c>
      <c r="B27" s="67"/>
      <c r="C27" s="69">
        <v>764</v>
      </c>
      <c r="D27" s="69">
        <v>77</v>
      </c>
      <c r="E27" s="69">
        <v>1774</v>
      </c>
      <c r="F27" s="69">
        <v>677</v>
      </c>
      <c r="G27" s="69">
        <v>-1097</v>
      </c>
      <c r="H27" s="69">
        <v>-61.837655016910929</v>
      </c>
      <c r="I27" s="51"/>
      <c r="J27" s="51"/>
      <c r="K27" s="51"/>
    </row>
    <row r="28" spans="1:11" s="34" customFormat="1" ht="11.25" customHeight="1" x14ac:dyDescent="0.2">
      <c r="A28" s="64"/>
      <c r="B28" s="67" t="s">
        <v>151</v>
      </c>
      <c r="C28" s="68">
        <v>764</v>
      </c>
      <c r="D28" s="68">
        <v>77</v>
      </c>
      <c r="E28" s="68">
        <v>1774</v>
      </c>
      <c r="F28" s="68">
        <v>677</v>
      </c>
      <c r="G28" s="68">
        <v>-1097</v>
      </c>
      <c r="H28" s="68">
        <v>-61.837655016910929</v>
      </c>
      <c r="I28" s="51"/>
      <c r="J28" s="51"/>
      <c r="K28" s="51"/>
    </row>
    <row r="29" spans="1:11" s="34" customFormat="1" ht="20.100000000000001" customHeight="1" x14ac:dyDescent="0.2">
      <c r="A29" s="64" t="s">
        <v>152</v>
      </c>
      <c r="B29" s="67"/>
      <c r="C29" s="69">
        <v>22429</v>
      </c>
      <c r="D29" s="69">
        <v>28921</v>
      </c>
      <c r="E29" s="69">
        <v>31316</v>
      </c>
      <c r="F29" s="69">
        <v>34028</v>
      </c>
      <c r="G29" s="69">
        <v>2712</v>
      </c>
      <c r="H29" s="69">
        <v>8.6601098480010208</v>
      </c>
      <c r="I29" s="51"/>
      <c r="J29" s="51"/>
      <c r="K29" s="51"/>
    </row>
    <row r="30" spans="1:11" s="34" customFormat="1" ht="11.45" customHeight="1" x14ac:dyDescent="0.2">
      <c r="A30" s="64"/>
      <c r="B30" s="67" t="s">
        <v>153</v>
      </c>
      <c r="C30" s="68">
        <v>22429</v>
      </c>
      <c r="D30" s="68">
        <v>28921</v>
      </c>
      <c r="E30" s="68">
        <v>31316</v>
      </c>
      <c r="F30" s="68">
        <v>34028</v>
      </c>
      <c r="G30" s="68">
        <v>2712</v>
      </c>
      <c r="H30" s="68">
        <v>8.6601098480010208</v>
      </c>
      <c r="I30" s="51"/>
      <c r="J30" s="51"/>
      <c r="K30" s="51"/>
    </row>
    <row r="31" spans="1:11" s="34" customFormat="1" ht="20.100000000000001" customHeight="1" x14ac:dyDescent="0.2">
      <c r="A31" s="64" t="s">
        <v>154</v>
      </c>
      <c r="B31" s="67"/>
      <c r="C31" s="69">
        <v>0</v>
      </c>
      <c r="D31" s="69">
        <v>77</v>
      </c>
      <c r="E31" s="69">
        <v>0</v>
      </c>
      <c r="F31" s="69">
        <v>0</v>
      </c>
      <c r="G31" s="69">
        <v>0</v>
      </c>
      <c r="H31" s="69" t="s">
        <v>145</v>
      </c>
      <c r="I31" s="51"/>
      <c r="J31" s="51"/>
      <c r="K31" s="51"/>
    </row>
    <row r="32" spans="1:11" s="34" customFormat="1" ht="12.2" customHeight="1" x14ac:dyDescent="0.2">
      <c r="A32" s="64"/>
      <c r="B32" s="67" t="s">
        <v>155</v>
      </c>
      <c r="C32" s="68">
        <v>0</v>
      </c>
      <c r="D32" s="68">
        <v>77</v>
      </c>
      <c r="E32" s="68">
        <v>0</v>
      </c>
      <c r="F32" s="68">
        <v>0</v>
      </c>
      <c r="G32" s="68">
        <v>0</v>
      </c>
      <c r="H32" s="68" t="s">
        <v>145</v>
      </c>
      <c r="I32" s="51"/>
      <c r="J32" s="51"/>
      <c r="K32" s="51"/>
    </row>
    <row r="33" spans="1:11" s="34" customFormat="1" ht="20.100000000000001" customHeight="1" x14ac:dyDescent="0.2">
      <c r="A33" s="64" t="s">
        <v>156</v>
      </c>
      <c r="B33" s="67"/>
      <c r="C33" s="69">
        <v>56783</v>
      </c>
      <c r="D33" s="69">
        <v>56103</v>
      </c>
      <c r="E33" s="69">
        <v>64289</v>
      </c>
      <c r="F33" s="69">
        <v>57490</v>
      </c>
      <c r="G33" s="69">
        <v>-6799</v>
      </c>
      <c r="H33" s="69">
        <v>-10.575681687380422</v>
      </c>
      <c r="I33" s="51"/>
      <c r="J33" s="51"/>
      <c r="K33" s="51"/>
    </row>
    <row r="34" spans="1:11" s="34" customFormat="1" ht="12.2" customHeight="1" x14ac:dyDescent="0.2">
      <c r="A34" s="64"/>
      <c r="B34" s="67" t="s">
        <v>157</v>
      </c>
      <c r="C34" s="68">
        <v>56346</v>
      </c>
      <c r="D34" s="68">
        <v>55604</v>
      </c>
      <c r="E34" s="68">
        <v>62226</v>
      </c>
      <c r="F34" s="68">
        <v>54591</v>
      </c>
      <c r="G34" s="68">
        <v>-7635</v>
      </c>
      <c r="H34" s="68">
        <v>-12.269790762703693</v>
      </c>
      <c r="I34" s="51"/>
      <c r="J34" s="51"/>
      <c r="K34" s="51"/>
    </row>
    <row r="35" spans="1:11" s="34" customFormat="1" ht="12.2" customHeight="1" x14ac:dyDescent="0.2">
      <c r="A35" s="64"/>
      <c r="B35" s="67" t="s">
        <v>158</v>
      </c>
      <c r="C35" s="68">
        <v>437</v>
      </c>
      <c r="D35" s="68">
        <v>937</v>
      </c>
      <c r="E35" s="68">
        <v>1895</v>
      </c>
      <c r="F35" s="68">
        <v>2995</v>
      </c>
      <c r="G35" s="68">
        <v>1100</v>
      </c>
      <c r="H35" s="68">
        <v>58.047493403693927</v>
      </c>
      <c r="I35" s="51"/>
      <c r="J35" s="51"/>
      <c r="K35" s="51"/>
    </row>
    <row r="36" spans="1:11" s="34" customFormat="1" ht="12.2" customHeight="1" x14ac:dyDescent="0.2">
      <c r="A36" s="64"/>
      <c r="B36" s="67" t="s">
        <v>159</v>
      </c>
      <c r="C36" s="68">
        <v>1456</v>
      </c>
      <c r="D36" s="68">
        <v>0</v>
      </c>
      <c r="E36" s="68">
        <v>1486</v>
      </c>
      <c r="F36" s="68">
        <v>0</v>
      </c>
      <c r="G36" s="68">
        <v>-1486</v>
      </c>
      <c r="H36" s="68">
        <v>-100</v>
      </c>
      <c r="I36" s="51"/>
      <c r="J36" s="51"/>
      <c r="K36" s="51"/>
    </row>
    <row r="37" spans="1:11" s="34" customFormat="1" ht="12.2" customHeight="1" x14ac:dyDescent="0.2">
      <c r="A37" s="64"/>
      <c r="B37" s="67" t="s">
        <v>160</v>
      </c>
      <c r="C37" s="68">
        <v>1230</v>
      </c>
      <c r="D37" s="68">
        <v>99</v>
      </c>
      <c r="E37" s="68">
        <v>1054</v>
      </c>
      <c r="F37" s="68">
        <v>1451</v>
      </c>
      <c r="G37" s="68">
        <v>397</v>
      </c>
      <c r="H37" s="68">
        <v>37.666034155597721</v>
      </c>
      <c r="I37" s="51"/>
      <c r="J37" s="51"/>
      <c r="K37" s="51"/>
    </row>
    <row r="38" spans="1:11" s="34" customFormat="1" ht="20.100000000000001" customHeight="1" x14ac:dyDescent="0.2">
      <c r="A38" s="64" t="s">
        <v>161</v>
      </c>
      <c r="B38" s="67"/>
      <c r="C38" s="69">
        <v>57942</v>
      </c>
      <c r="D38" s="69">
        <v>61064</v>
      </c>
      <c r="E38" s="69">
        <v>69163</v>
      </c>
      <c r="F38" s="69">
        <v>75186</v>
      </c>
      <c r="G38" s="69">
        <v>6023</v>
      </c>
      <c r="H38" s="69">
        <v>8.7084134580628376</v>
      </c>
      <c r="I38" s="51"/>
      <c r="J38" s="51"/>
      <c r="K38" s="51"/>
    </row>
    <row r="39" spans="1:11" s="34" customFormat="1" ht="12.2" customHeight="1" x14ac:dyDescent="0.2">
      <c r="A39" s="64"/>
      <c r="B39" s="67" t="s">
        <v>162</v>
      </c>
      <c r="C39" s="68">
        <v>57942</v>
      </c>
      <c r="D39" s="68">
        <v>61064</v>
      </c>
      <c r="E39" s="68">
        <v>69163</v>
      </c>
      <c r="F39" s="68">
        <v>75186</v>
      </c>
      <c r="G39" s="68">
        <v>6023</v>
      </c>
      <c r="H39" s="68">
        <v>8.7084134580628376</v>
      </c>
      <c r="I39" s="51"/>
      <c r="J39" s="51"/>
      <c r="K39" s="51"/>
    </row>
    <row r="40" spans="1:11" s="34" customFormat="1" ht="20.100000000000001" customHeight="1" x14ac:dyDescent="0.2">
      <c r="A40" s="64" t="s">
        <v>163</v>
      </c>
      <c r="B40" s="67"/>
      <c r="C40" s="69">
        <v>59620</v>
      </c>
      <c r="D40" s="69">
        <v>63291</v>
      </c>
      <c r="E40" s="69">
        <v>70003</v>
      </c>
      <c r="F40" s="69">
        <v>72079</v>
      </c>
      <c r="G40" s="69">
        <v>2076</v>
      </c>
      <c r="H40" s="69">
        <v>2.9655871891204661</v>
      </c>
      <c r="I40" s="51"/>
      <c r="J40" s="51"/>
      <c r="K40" s="51"/>
    </row>
    <row r="41" spans="1:11" s="34" customFormat="1" ht="12.2" customHeight="1" x14ac:dyDescent="0.2">
      <c r="A41" s="64"/>
      <c r="B41" s="67" t="s">
        <v>164</v>
      </c>
      <c r="C41" s="68">
        <v>0</v>
      </c>
      <c r="D41" s="68">
        <v>146</v>
      </c>
      <c r="E41" s="68">
        <v>1198</v>
      </c>
      <c r="F41" s="68">
        <v>44</v>
      </c>
      <c r="G41" s="68">
        <v>-1154</v>
      </c>
      <c r="H41" s="68">
        <v>-96.327212020033386</v>
      </c>
      <c r="I41" s="51"/>
      <c r="J41" s="51"/>
      <c r="K41" s="51"/>
    </row>
    <row r="42" spans="1:11" s="34" customFormat="1" ht="12.2" customHeight="1" x14ac:dyDescent="0.2">
      <c r="A42" s="64"/>
      <c r="B42" s="67" t="s">
        <v>165</v>
      </c>
      <c r="C42" s="68">
        <v>59587</v>
      </c>
      <c r="D42" s="68">
        <v>63291</v>
      </c>
      <c r="E42" s="68">
        <v>69721</v>
      </c>
      <c r="F42" s="68">
        <v>71121</v>
      </c>
      <c r="G42" s="68">
        <v>1400</v>
      </c>
      <c r="H42" s="68">
        <v>2.0080033275483711</v>
      </c>
      <c r="I42" s="51"/>
      <c r="J42" s="51"/>
      <c r="K42" s="51"/>
    </row>
    <row r="43" spans="1:11" s="34" customFormat="1" ht="12.2" customHeight="1" x14ac:dyDescent="0.2">
      <c r="A43" s="64"/>
      <c r="B43" s="67" t="s">
        <v>166</v>
      </c>
      <c r="C43" s="68">
        <v>2300</v>
      </c>
      <c r="D43" s="68">
        <v>1807</v>
      </c>
      <c r="E43" s="68">
        <v>2893</v>
      </c>
      <c r="F43" s="68">
        <v>4892</v>
      </c>
      <c r="G43" s="68">
        <v>1999</v>
      </c>
      <c r="H43" s="68">
        <v>69.097822329761499</v>
      </c>
      <c r="I43" s="51"/>
      <c r="J43" s="51"/>
      <c r="K43" s="51"/>
    </row>
    <row r="44" spans="1:11" s="34" customFormat="1" ht="20.100000000000001" customHeight="1" x14ac:dyDescent="0.2">
      <c r="A44" s="64" t="s">
        <v>167</v>
      </c>
      <c r="B44" s="67"/>
      <c r="C44" s="69">
        <v>806</v>
      </c>
      <c r="D44" s="69">
        <v>292</v>
      </c>
      <c r="E44" s="69">
        <v>774</v>
      </c>
      <c r="F44" s="69">
        <v>23</v>
      </c>
      <c r="G44" s="69">
        <v>-751</v>
      </c>
      <c r="H44" s="69">
        <v>-97.028423772609813</v>
      </c>
      <c r="I44" s="51"/>
      <c r="J44" s="51"/>
      <c r="K44" s="51"/>
    </row>
    <row r="45" spans="1:11" s="34" customFormat="1" ht="12.2" customHeight="1" x14ac:dyDescent="0.2">
      <c r="A45" s="64"/>
      <c r="B45" s="67" t="s">
        <v>168</v>
      </c>
      <c r="C45" s="68">
        <v>728</v>
      </c>
      <c r="D45" s="68">
        <v>292</v>
      </c>
      <c r="E45" s="68">
        <v>774</v>
      </c>
      <c r="F45" s="68">
        <v>23</v>
      </c>
      <c r="G45" s="68">
        <v>-751</v>
      </c>
      <c r="H45" s="68">
        <v>-97.028423772609813</v>
      </c>
      <c r="I45" s="51"/>
      <c r="J45" s="51"/>
      <c r="K45" s="51"/>
    </row>
    <row r="46" spans="1:11" s="34" customFormat="1" ht="12.2" customHeight="1" x14ac:dyDescent="0.2">
      <c r="A46" s="64"/>
      <c r="B46" s="67" t="s">
        <v>169</v>
      </c>
      <c r="C46" s="68">
        <v>208</v>
      </c>
      <c r="D46" s="68">
        <v>0</v>
      </c>
      <c r="E46" s="68">
        <v>0</v>
      </c>
      <c r="F46" s="68">
        <v>0</v>
      </c>
      <c r="G46" s="68">
        <v>0</v>
      </c>
      <c r="H46" s="68" t="s">
        <v>145</v>
      </c>
      <c r="I46" s="51"/>
      <c r="J46" s="51"/>
      <c r="K46" s="51"/>
    </row>
    <row r="47" spans="1:11" s="34" customFormat="1" ht="12.2" customHeight="1" x14ac:dyDescent="0.2">
      <c r="A47" s="64"/>
      <c r="B47" s="67" t="s">
        <v>170</v>
      </c>
      <c r="C47" s="68">
        <v>78</v>
      </c>
      <c r="D47" s="68">
        <v>0</v>
      </c>
      <c r="E47" s="68">
        <v>0</v>
      </c>
      <c r="F47" s="68">
        <v>0</v>
      </c>
      <c r="G47" s="68">
        <v>0</v>
      </c>
      <c r="H47" s="68" t="s">
        <v>145</v>
      </c>
      <c r="I47" s="51"/>
      <c r="J47" s="51"/>
      <c r="K47" s="51"/>
    </row>
    <row r="48" spans="1:11" s="34" customFormat="1" ht="20.100000000000001" customHeight="1" x14ac:dyDescent="0.2">
      <c r="A48" s="64" t="s">
        <v>171</v>
      </c>
      <c r="B48" s="65"/>
      <c r="C48" s="69">
        <v>209</v>
      </c>
      <c r="D48" s="69">
        <v>181</v>
      </c>
      <c r="E48" s="69">
        <v>257</v>
      </c>
      <c r="F48" s="69">
        <v>0</v>
      </c>
      <c r="G48" s="69">
        <v>-257</v>
      </c>
      <c r="H48" s="69">
        <v>-100</v>
      </c>
      <c r="I48" s="51"/>
      <c r="J48" s="51"/>
      <c r="K48" s="51"/>
    </row>
    <row r="49" spans="1:8" ht="6.95" customHeight="1" x14ac:dyDescent="0.2">
      <c r="A49" s="4"/>
      <c r="B49" s="5"/>
      <c r="C49" s="8"/>
      <c r="D49" s="8"/>
      <c r="E49" s="8"/>
      <c r="F49" s="8"/>
      <c r="G49" s="8"/>
      <c r="H49" s="8"/>
    </row>
    <row r="50" spans="1:8" ht="6.95" customHeight="1" x14ac:dyDescent="0.2">
      <c r="C50" s="43"/>
      <c r="D50" s="43"/>
      <c r="E50" s="43"/>
      <c r="F50" s="43"/>
    </row>
    <row r="51" spans="1:8" x14ac:dyDescent="0.2">
      <c r="A51" s="13" t="str">
        <f>"1."</f>
        <v>1.</v>
      </c>
      <c r="B51" s="6" t="s">
        <v>191</v>
      </c>
      <c r="C51" s="27"/>
      <c r="D51" s="27"/>
      <c r="E51" s="27"/>
      <c r="F51" s="27"/>
      <c r="G51" s="27"/>
      <c r="H51" s="27"/>
    </row>
    <row r="52" spans="1:8" x14ac:dyDescent="0.2">
      <c r="A52" s="13" t="str">
        <f>"2."</f>
        <v>2.</v>
      </c>
      <c r="B52" s="6" t="s">
        <v>173</v>
      </c>
      <c r="C52" s="27"/>
      <c r="D52" s="27"/>
      <c r="E52" s="27"/>
      <c r="F52" s="27"/>
      <c r="G52" s="27"/>
      <c r="H52" s="27"/>
    </row>
    <row r="53" spans="1:8" x14ac:dyDescent="0.2">
      <c r="A53" s="13" t="str">
        <f>"3."</f>
        <v>3.</v>
      </c>
      <c r="B53" s="6" t="s">
        <v>174</v>
      </c>
      <c r="C53" s="27"/>
      <c r="D53" s="27"/>
      <c r="E53" s="27"/>
      <c r="F53" s="27"/>
      <c r="G53" s="27"/>
      <c r="H53" s="27"/>
    </row>
    <row r="54" spans="1:8" x14ac:dyDescent="0.2">
      <c r="A54" s="13" t="str">
        <f>"4."</f>
        <v>4.</v>
      </c>
      <c r="B54" s="6" t="s">
        <v>175</v>
      </c>
      <c r="C54" s="27"/>
      <c r="D54" s="27"/>
      <c r="E54" s="27"/>
      <c r="F54" s="27"/>
      <c r="G54" s="27"/>
      <c r="H54" s="27"/>
    </row>
    <row r="55" spans="1:8" x14ac:dyDescent="0.2">
      <c r="A55" s="13" t="str">
        <f>"5."</f>
        <v>5.</v>
      </c>
      <c r="B55" s="6" t="s">
        <v>176</v>
      </c>
      <c r="C55" s="27"/>
      <c r="D55" s="27"/>
      <c r="E55" s="27"/>
      <c r="F55" s="27"/>
      <c r="G55" s="27"/>
      <c r="H55" s="27"/>
    </row>
    <row r="56" spans="1:8" x14ac:dyDescent="0.2">
      <c r="A56" s="13" t="str">
        <f>"6."</f>
        <v>6.</v>
      </c>
      <c r="B56" s="6" t="s">
        <v>177</v>
      </c>
      <c r="C56" s="27"/>
      <c r="D56" s="27"/>
      <c r="E56" s="27"/>
      <c r="F56" s="27"/>
      <c r="G56" s="27"/>
      <c r="H56" s="27"/>
    </row>
    <row r="57" spans="1:8" x14ac:dyDescent="0.2">
      <c r="A57" s="13" t="str">
        <f>"7."</f>
        <v>7.</v>
      </c>
      <c r="B57" s="6" t="s">
        <v>178</v>
      </c>
      <c r="C57" s="27"/>
      <c r="D57" s="27"/>
      <c r="E57" s="27"/>
      <c r="F57" s="27"/>
      <c r="G57" s="27"/>
      <c r="H57" s="27"/>
    </row>
    <row r="58" spans="1:8" x14ac:dyDescent="0.2">
      <c r="A58" s="13" t="str">
        <f>"8."</f>
        <v>8.</v>
      </c>
      <c r="B58" s="6" t="s">
        <v>179</v>
      </c>
      <c r="C58" s="27"/>
      <c r="D58" s="27"/>
      <c r="E58" s="27"/>
      <c r="F58" s="27"/>
      <c r="G58" s="27"/>
      <c r="H58" s="27"/>
    </row>
    <row r="59" spans="1:8" x14ac:dyDescent="0.2">
      <c r="A59" s="13" t="str">
        <f>"9."</f>
        <v>9.</v>
      </c>
      <c r="B59" s="6" t="s">
        <v>180</v>
      </c>
      <c r="C59" s="27"/>
      <c r="D59" s="27"/>
      <c r="E59" s="27"/>
      <c r="F59" s="27"/>
      <c r="G59" s="27"/>
      <c r="H59" s="27"/>
    </row>
    <row r="60" spans="1:8" x14ac:dyDescent="0.2">
      <c r="A60" s="13" t="str">
        <f>"10."</f>
        <v>10.</v>
      </c>
      <c r="B60" s="6" t="s">
        <v>192</v>
      </c>
      <c r="C60" s="27"/>
      <c r="D60" s="27"/>
      <c r="E60" s="27"/>
      <c r="F60" s="27"/>
      <c r="G60" s="27"/>
      <c r="H60" s="27"/>
    </row>
    <row r="61" spans="1:8" x14ac:dyDescent="0.2">
      <c r="A61" s="13" t="str">
        <f>"11."</f>
        <v>11.</v>
      </c>
      <c r="B61" s="6" t="s">
        <v>182</v>
      </c>
      <c r="C61" s="27"/>
      <c r="D61" s="27"/>
      <c r="E61" s="27"/>
      <c r="F61" s="27"/>
      <c r="G61" s="27"/>
      <c r="H61" s="27"/>
    </row>
    <row r="62" spans="1:8" x14ac:dyDescent="0.2">
      <c r="A62" s="13" t="str">
        <f>"12."</f>
        <v>12.</v>
      </c>
      <c r="B62" s="6" t="s">
        <v>183</v>
      </c>
      <c r="C62" s="27"/>
      <c r="D62" s="27"/>
      <c r="E62" s="27"/>
      <c r="F62" s="27"/>
      <c r="G62" s="27"/>
      <c r="H62" s="27"/>
    </row>
    <row r="63" spans="1:8" x14ac:dyDescent="0.2">
      <c r="A63" s="13" t="str">
        <f>"13."</f>
        <v>13.</v>
      </c>
      <c r="B63" s="6" t="s">
        <v>193</v>
      </c>
      <c r="C63" s="27"/>
      <c r="D63" s="27"/>
      <c r="E63" s="27"/>
      <c r="F63" s="27"/>
      <c r="G63" s="27"/>
      <c r="H63" s="27"/>
    </row>
    <row r="64" spans="1:8" ht="6.95" customHeight="1" x14ac:dyDescent="0.2">
      <c r="A64" s="13"/>
      <c r="B64" s="6"/>
      <c r="C64" s="27"/>
      <c r="D64" s="27"/>
      <c r="E64" s="27"/>
      <c r="F64" s="27"/>
      <c r="G64" s="27"/>
      <c r="H64" s="27"/>
    </row>
    <row r="65" spans="1:8" x14ac:dyDescent="0.2">
      <c r="A65" s="9" t="s">
        <v>43</v>
      </c>
      <c r="E65"/>
      <c r="F65"/>
      <c r="G65" s="26"/>
      <c r="H65"/>
    </row>
    <row r="66" spans="1:8" s="27" customFormat="1" x14ac:dyDescent="0.2">
      <c r="A66" s="13" t="str">
        <f>".."</f>
        <v>..</v>
      </c>
      <c r="B66" s="27" t="s">
        <v>44</v>
      </c>
      <c r="G66" s="26"/>
      <c r="H66"/>
    </row>
    <row r="67" spans="1:8" ht="6.95" customHeight="1" x14ac:dyDescent="0.2">
      <c r="A67" s="13"/>
      <c r="B67" s="6"/>
      <c r="C67" s="27"/>
      <c r="D67" s="27"/>
      <c r="E67" s="27"/>
      <c r="F67" s="27"/>
      <c r="G67" s="33"/>
      <c r="H67" s="27"/>
    </row>
    <row r="68" spans="1:8" x14ac:dyDescent="0.2">
      <c r="A68" s="29" t="s">
        <v>234</v>
      </c>
      <c r="G68" s="27"/>
      <c r="H68" s="27"/>
    </row>
    <row r="69" spans="1:8" x14ac:dyDescent="0.2">
      <c r="A69" s="29" t="s">
        <v>233</v>
      </c>
    </row>
    <row r="70" spans="1:8" ht="6.95" customHeight="1" x14ac:dyDescent="0.2">
      <c r="A70" s="29"/>
    </row>
    <row r="71" spans="1:8" x14ac:dyDescent="0.2">
      <c r="A71" s="29" t="s">
        <v>187</v>
      </c>
    </row>
    <row r="72" spans="1:8" x14ac:dyDescent="0.2">
      <c r="A72" s="29" t="s">
        <v>188</v>
      </c>
    </row>
  </sheetData>
  <mergeCells count="3">
    <mergeCell ref="A5:B6"/>
    <mergeCell ref="C5:F5"/>
    <mergeCell ref="G5:H5"/>
  </mergeCells>
  <printOptions horizontalCentered="1"/>
  <pageMargins left="0.39370078740157483" right="0.39370078740157483" top="0.38" bottom="0.38" header="0.19685039370078741" footer="0.3937007874015748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4139-3EE4-443E-AB06-A9FAF3FF74AE}">
  <dimension ref="A1:O20"/>
  <sheetViews>
    <sheetView workbookViewId="0"/>
  </sheetViews>
  <sheetFormatPr defaultRowHeight="11.25" x14ac:dyDescent="0.2"/>
  <cols>
    <col min="1" max="1" width="10.33203125" customWidth="1"/>
    <col min="2" max="5" width="10.83203125" customWidth="1"/>
    <col min="6" max="8" width="13.83203125" customWidth="1"/>
    <col min="12" max="12" width="10.5" bestFit="1" customWidth="1"/>
  </cols>
  <sheetData>
    <row r="1" spans="1:15" ht="12.75" customHeight="1" x14ac:dyDescent="0.2">
      <c r="A1" s="2" t="s">
        <v>194</v>
      </c>
      <c r="B1" s="73"/>
      <c r="C1" s="73"/>
      <c r="D1" s="73"/>
    </row>
    <row r="2" spans="1:15" ht="12.75" customHeight="1" x14ac:dyDescent="0.2">
      <c r="A2" s="73"/>
      <c r="B2" s="73"/>
      <c r="C2" s="73"/>
      <c r="D2" s="73"/>
    </row>
    <row r="3" spans="1:15" ht="17.25" x14ac:dyDescent="0.25">
      <c r="A3" s="75" t="s">
        <v>242</v>
      </c>
      <c r="B3" s="75"/>
      <c r="C3" s="75"/>
      <c r="D3" s="75"/>
      <c r="E3" s="9"/>
    </row>
    <row r="4" spans="1:15" ht="15" x14ac:dyDescent="0.25">
      <c r="A4" s="74" t="s">
        <v>195</v>
      </c>
      <c r="B4" s="75"/>
      <c r="C4" s="75"/>
      <c r="D4" s="75"/>
      <c r="E4" s="9"/>
    </row>
    <row r="6" spans="1:15" ht="11.25" customHeight="1" x14ac:dyDescent="0.2">
      <c r="A6" s="179" t="s">
        <v>196</v>
      </c>
      <c r="B6" s="151" t="s">
        <v>48</v>
      </c>
      <c r="C6" s="152"/>
      <c r="D6" s="152"/>
      <c r="E6" s="152"/>
      <c r="F6" s="157" t="s">
        <v>197</v>
      </c>
      <c r="G6" s="159" t="s">
        <v>198</v>
      </c>
      <c r="H6" s="159" t="s">
        <v>199</v>
      </c>
    </row>
    <row r="7" spans="1:15" ht="11.25" customHeight="1" x14ac:dyDescent="0.2">
      <c r="A7" s="180"/>
      <c r="B7" s="127" t="s">
        <v>236</v>
      </c>
      <c r="C7" s="77" t="s">
        <v>237</v>
      </c>
      <c r="D7" s="77" t="s">
        <v>238</v>
      </c>
      <c r="E7" s="77">
        <v>2018</v>
      </c>
      <c r="F7" s="158"/>
      <c r="G7" s="160"/>
      <c r="H7" s="160"/>
    </row>
    <row r="8" spans="1:15" x14ac:dyDescent="0.2">
      <c r="A8" s="181"/>
      <c r="B8" s="154" t="s">
        <v>200</v>
      </c>
      <c r="C8" s="155"/>
      <c r="D8" s="155"/>
      <c r="E8" s="156"/>
      <c r="F8" s="153" t="s">
        <v>201</v>
      </c>
      <c r="G8" s="153"/>
      <c r="H8" s="153"/>
    </row>
    <row r="9" spans="1:15" ht="12.75" customHeight="1" x14ac:dyDescent="0.2">
      <c r="A9" s="82"/>
      <c r="B9" s="76"/>
      <c r="C9" s="76"/>
      <c r="D9" s="76"/>
      <c r="E9" s="78"/>
      <c r="F9" s="26"/>
      <c r="G9" s="26"/>
      <c r="H9" s="26"/>
    </row>
    <row r="10" spans="1:15" ht="12.75" customHeight="1" x14ac:dyDescent="0.2">
      <c r="A10" s="83" t="s">
        <v>202</v>
      </c>
      <c r="B10" s="79">
        <v>64408</v>
      </c>
      <c r="C10" s="79">
        <v>84421</v>
      </c>
      <c r="D10" s="79">
        <v>118461</v>
      </c>
      <c r="E10" s="116">
        <v>106564</v>
      </c>
      <c r="F10" s="182">
        <v>31.1</v>
      </c>
      <c r="G10" s="182">
        <v>40.300000000000004</v>
      </c>
      <c r="H10" s="182">
        <v>-10</v>
      </c>
      <c r="L10" s="121"/>
      <c r="M10" s="121"/>
      <c r="N10" s="121"/>
      <c r="O10" s="121"/>
    </row>
    <row r="11" spans="1:15" ht="12.75" customHeight="1" x14ac:dyDescent="0.2">
      <c r="A11" s="83" t="s">
        <v>203</v>
      </c>
      <c r="B11" s="79">
        <v>184181</v>
      </c>
      <c r="C11" s="79">
        <v>216709</v>
      </c>
      <c r="D11" s="79">
        <v>215450</v>
      </c>
      <c r="E11" s="116">
        <v>284043</v>
      </c>
      <c r="F11" s="182">
        <v>17.7</v>
      </c>
      <c r="G11" s="182">
        <v>-0.6</v>
      </c>
      <c r="H11" s="182">
        <v>31.8</v>
      </c>
      <c r="L11" s="121"/>
      <c r="M11" s="121"/>
      <c r="N11" s="121"/>
      <c r="O11" s="121"/>
    </row>
    <row r="12" spans="1:15" ht="12.75" customHeight="1" x14ac:dyDescent="0.2">
      <c r="A12" s="83" t="s">
        <v>204</v>
      </c>
      <c r="B12" s="79">
        <v>27627</v>
      </c>
      <c r="C12" s="79">
        <v>32651</v>
      </c>
      <c r="D12" s="79">
        <v>32903</v>
      </c>
      <c r="E12" s="116">
        <v>43352</v>
      </c>
      <c r="F12" s="182">
        <v>18.2</v>
      </c>
      <c r="G12" s="182">
        <v>0.8</v>
      </c>
      <c r="H12" s="182">
        <v>31.8</v>
      </c>
      <c r="L12" s="121"/>
      <c r="M12" s="121"/>
      <c r="N12" s="121"/>
      <c r="O12" s="121"/>
    </row>
    <row r="13" spans="1:15" ht="12.75" customHeight="1" x14ac:dyDescent="0.2">
      <c r="A13" s="84" t="s">
        <v>96</v>
      </c>
      <c r="B13" s="80">
        <v>276217</v>
      </c>
      <c r="C13" s="80">
        <v>333781</v>
      </c>
      <c r="D13" s="80">
        <v>366813</v>
      </c>
      <c r="E13" s="117">
        <v>433959</v>
      </c>
      <c r="F13" s="118">
        <v>20.8</v>
      </c>
      <c r="G13" s="119">
        <v>9.9</v>
      </c>
      <c r="H13" s="119">
        <v>18.3</v>
      </c>
      <c r="L13" s="121"/>
      <c r="M13" s="121"/>
      <c r="N13" s="121"/>
      <c r="O13" s="121"/>
    </row>
    <row r="14" spans="1:15" ht="12.75" customHeight="1" x14ac:dyDescent="0.2">
      <c r="A14" s="86"/>
      <c r="B14" s="87"/>
      <c r="C14" s="87"/>
      <c r="D14" s="87"/>
      <c r="E14" s="87"/>
      <c r="F14" s="122"/>
      <c r="G14" s="122"/>
      <c r="H14" s="122"/>
      <c r="L14" s="121"/>
      <c r="M14" s="121"/>
      <c r="N14" s="121"/>
      <c r="O14" s="121"/>
    </row>
    <row r="15" spans="1:15" ht="12.75" customHeight="1" x14ac:dyDescent="0.2">
      <c r="A15" s="123" t="s">
        <v>241</v>
      </c>
      <c r="B15" s="27"/>
      <c r="C15" s="27"/>
      <c r="D15" s="27"/>
      <c r="E15" s="27"/>
      <c r="F15" s="122"/>
      <c r="G15" s="26"/>
      <c r="H15" s="26"/>
    </row>
    <row r="16" spans="1:15" x14ac:dyDescent="0.2">
      <c r="A16" s="86"/>
      <c r="B16" s="87"/>
      <c r="C16" s="87"/>
      <c r="D16" s="87"/>
      <c r="E16" s="26"/>
      <c r="F16" s="26"/>
      <c r="G16" s="26"/>
    </row>
    <row r="17" spans="1:7" x14ac:dyDescent="0.2">
      <c r="A17" s="9" t="s">
        <v>244</v>
      </c>
      <c r="G17" s="26"/>
    </row>
    <row r="18" spans="1:7" ht="11.25" customHeight="1" x14ac:dyDescent="0.2">
      <c r="A18" s="13" t="s">
        <v>239</v>
      </c>
      <c r="B18" s="27"/>
    </row>
    <row r="19" spans="1:7" ht="11.25" customHeight="1" x14ac:dyDescent="0.2"/>
    <row r="20" spans="1:7" x14ac:dyDescent="0.2">
      <c r="A20" s="27" t="s">
        <v>205</v>
      </c>
    </row>
  </sheetData>
  <mergeCells count="7">
    <mergeCell ref="B6:E6"/>
    <mergeCell ref="F8:H8"/>
    <mergeCell ref="A6:A8"/>
    <mergeCell ref="B8:E8"/>
    <mergeCell ref="F6:F7"/>
    <mergeCell ref="G6:G7"/>
    <mergeCell ref="H6:H7"/>
  </mergeCells>
  <pageMargins left="0.7" right="0.7" top="0.75" bottom="0.75" header="0.3" footer="0.3"/>
  <pageSetup paperSize="9" orientation="portrait" r:id="rId1"/>
  <ignoredErrors>
    <ignoredError sqref="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C9AA-BD10-4DE5-8254-2E088C5D9527}">
  <dimension ref="A1:I68"/>
  <sheetViews>
    <sheetView zoomScaleNormal="100" workbookViewId="0"/>
  </sheetViews>
  <sheetFormatPr defaultColWidth="11.1640625" defaultRowHeight="12.75" x14ac:dyDescent="0.2"/>
  <cols>
    <col min="1" max="1" width="3.33203125" style="90" customWidth="1"/>
    <col min="2" max="2" width="21.5" style="90" customWidth="1"/>
    <col min="3" max="6" width="11.1640625" style="90"/>
    <col min="7" max="9" width="11.83203125" style="90" customWidth="1"/>
    <col min="10" max="16384" width="11.1640625" style="90"/>
  </cols>
  <sheetData>
    <row r="1" spans="1:9" x14ac:dyDescent="0.2">
      <c r="A1" s="88" t="s">
        <v>206</v>
      </c>
      <c r="B1" s="89"/>
    </row>
    <row r="2" spans="1:9" ht="12.75" customHeight="1" x14ac:dyDescent="0.2"/>
    <row r="3" spans="1:9" ht="15" x14ac:dyDescent="0.25">
      <c r="A3" s="91" t="s">
        <v>6</v>
      </c>
      <c r="B3" s="92"/>
      <c r="C3" s="92"/>
      <c r="D3" s="92"/>
      <c r="E3" s="92"/>
      <c r="F3" s="92"/>
      <c r="G3" s="93"/>
      <c r="H3" s="93"/>
      <c r="I3" s="93"/>
    </row>
    <row r="4" spans="1:9" ht="14.25" x14ac:dyDescent="0.2">
      <c r="A4" s="94" t="s">
        <v>207</v>
      </c>
      <c r="B4" s="95"/>
      <c r="C4" s="95"/>
      <c r="D4" s="95"/>
      <c r="E4" s="95"/>
      <c r="F4" s="95"/>
      <c r="G4" s="96"/>
      <c r="H4" s="96"/>
      <c r="I4" s="96"/>
    </row>
    <row r="5" spans="1:9" ht="14.25" x14ac:dyDescent="0.2">
      <c r="A5" s="95" t="s">
        <v>195</v>
      </c>
      <c r="B5" s="95"/>
      <c r="C5" s="95"/>
      <c r="D5" s="95"/>
      <c r="E5" s="95"/>
      <c r="F5" s="95"/>
      <c r="G5" s="96"/>
      <c r="H5" s="96"/>
      <c r="I5" s="96"/>
    </row>
    <row r="6" spans="1:9" ht="6.95" customHeight="1" x14ac:dyDescent="0.2">
      <c r="A6" s="94"/>
      <c r="B6" s="95"/>
      <c r="C6" s="95"/>
      <c r="D6" s="95"/>
      <c r="E6" s="95"/>
      <c r="F6" s="95"/>
      <c r="G6" s="96"/>
      <c r="H6" s="96"/>
      <c r="I6" s="96"/>
    </row>
    <row r="7" spans="1:9" ht="12.75" customHeight="1" x14ac:dyDescent="0.2">
      <c r="A7" s="165" t="s">
        <v>126</v>
      </c>
      <c r="B7" s="166"/>
      <c r="C7" s="173" t="s">
        <v>48</v>
      </c>
      <c r="D7" s="174"/>
      <c r="E7" s="174"/>
      <c r="F7" s="175"/>
      <c r="G7" s="171" t="s">
        <v>197</v>
      </c>
      <c r="H7" s="161" t="s">
        <v>198</v>
      </c>
      <c r="I7" s="161" t="s">
        <v>199</v>
      </c>
    </row>
    <row r="8" spans="1:9" x14ac:dyDescent="0.2">
      <c r="A8" s="167"/>
      <c r="B8" s="168"/>
      <c r="C8" s="97" t="s">
        <v>236</v>
      </c>
      <c r="D8" s="97" t="s">
        <v>237</v>
      </c>
      <c r="E8" s="98" t="s">
        <v>238</v>
      </c>
      <c r="F8" s="98">
        <v>2018</v>
      </c>
      <c r="G8" s="172"/>
      <c r="H8" s="162"/>
      <c r="I8" s="162"/>
    </row>
    <row r="9" spans="1:9" ht="12.6" customHeight="1" x14ac:dyDescent="0.2">
      <c r="A9" s="169"/>
      <c r="B9" s="170"/>
      <c r="C9" s="176" t="s">
        <v>200</v>
      </c>
      <c r="D9" s="177"/>
      <c r="E9" s="177"/>
      <c r="F9" s="178"/>
      <c r="G9" s="163" t="s">
        <v>201</v>
      </c>
      <c r="H9" s="164"/>
      <c r="I9" s="164"/>
    </row>
    <row r="10" spans="1:9" ht="6.95" customHeight="1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x14ac:dyDescent="0.2">
      <c r="A11" s="99" t="s">
        <v>130</v>
      </c>
      <c r="B11" s="100"/>
      <c r="C11" s="101"/>
      <c r="D11" s="101"/>
      <c r="E11" s="101"/>
      <c r="F11" s="101"/>
      <c r="G11" s="101"/>
      <c r="H11" s="101"/>
      <c r="I11" s="101"/>
    </row>
    <row r="12" spans="1:9" x14ac:dyDescent="0.2">
      <c r="A12" s="99"/>
      <c r="B12" s="100" t="s">
        <v>131</v>
      </c>
      <c r="C12" s="102">
        <v>6400</v>
      </c>
      <c r="D12" s="102">
        <v>8121</v>
      </c>
      <c r="E12" s="102">
        <v>7835</v>
      </c>
      <c r="F12" s="102">
        <v>14079</v>
      </c>
      <c r="G12" s="103">
        <v>26.900000000000002</v>
      </c>
      <c r="H12" s="103">
        <v>-3.5000000000000004</v>
      </c>
      <c r="I12" s="103">
        <v>79.7</v>
      </c>
    </row>
    <row r="13" spans="1:9" x14ac:dyDescent="0.2">
      <c r="A13" s="99" t="s">
        <v>132</v>
      </c>
      <c r="B13" s="100"/>
      <c r="C13" s="104"/>
      <c r="D13" s="104"/>
      <c r="E13" s="104"/>
      <c r="F13" s="104"/>
      <c r="G13" s="105"/>
      <c r="H13" s="105"/>
      <c r="I13" s="105"/>
    </row>
    <row r="14" spans="1:9" x14ac:dyDescent="0.2">
      <c r="A14" s="99"/>
      <c r="B14" s="100" t="s">
        <v>133</v>
      </c>
      <c r="C14" s="102">
        <v>82493</v>
      </c>
      <c r="D14" s="102">
        <v>107022</v>
      </c>
      <c r="E14" s="102">
        <v>118091</v>
      </c>
      <c r="F14" s="102">
        <v>131354</v>
      </c>
      <c r="G14" s="103">
        <v>29.7</v>
      </c>
      <c r="H14" s="103">
        <v>10.299999999999999</v>
      </c>
      <c r="I14" s="103">
        <v>11.200000000000001</v>
      </c>
    </row>
    <row r="15" spans="1:9" x14ac:dyDescent="0.2">
      <c r="A15" s="99" t="s">
        <v>134</v>
      </c>
      <c r="B15" s="100"/>
      <c r="C15" s="104"/>
      <c r="D15" s="104"/>
      <c r="E15" s="104"/>
      <c r="F15" s="104"/>
      <c r="G15" s="105"/>
      <c r="H15" s="105"/>
      <c r="I15" s="105"/>
    </row>
    <row r="16" spans="1:9" x14ac:dyDescent="0.2">
      <c r="A16" s="99"/>
      <c r="B16" s="100" t="s">
        <v>135</v>
      </c>
      <c r="C16" s="102" t="s">
        <v>208</v>
      </c>
      <c r="D16" s="102" t="s">
        <v>208</v>
      </c>
      <c r="E16" s="102" t="s">
        <v>208</v>
      </c>
      <c r="F16" s="102" t="s">
        <v>208</v>
      </c>
      <c r="G16" s="103" t="s">
        <v>208</v>
      </c>
      <c r="H16" s="103" t="s">
        <v>208</v>
      </c>
      <c r="I16" s="103" t="s">
        <v>208</v>
      </c>
    </row>
    <row r="17" spans="1:9" x14ac:dyDescent="0.2">
      <c r="A17" s="99" t="s">
        <v>136</v>
      </c>
      <c r="B17" s="100"/>
      <c r="C17" s="104"/>
      <c r="D17" s="104"/>
      <c r="E17" s="104"/>
      <c r="F17" s="104"/>
      <c r="G17" s="105"/>
      <c r="H17" s="105"/>
      <c r="I17" s="105"/>
    </row>
    <row r="18" spans="1:9" x14ac:dyDescent="0.2">
      <c r="A18" s="99"/>
      <c r="B18" s="100" t="s">
        <v>137</v>
      </c>
      <c r="C18" s="102">
        <v>47937</v>
      </c>
      <c r="D18" s="102">
        <v>59230</v>
      </c>
      <c r="E18" s="102">
        <v>67908</v>
      </c>
      <c r="F18" s="102">
        <v>65876</v>
      </c>
      <c r="G18" s="103">
        <v>23.599999999999998</v>
      </c>
      <c r="H18" s="103">
        <v>14.7</v>
      </c>
      <c r="I18" s="103">
        <v>-3</v>
      </c>
    </row>
    <row r="19" spans="1:9" x14ac:dyDescent="0.2">
      <c r="A19" s="99" t="s">
        <v>138</v>
      </c>
      <c r="B19" s="100"/>
      <c r="C19" s="104"/>
      <c r="D19" s="104"/>
      <c r="E19" s="104"/>
      <c r="F19" s="104"/>
      <c r="G19" s="105"/>
      <c r="H19" s="105"/>
      <c r="I19" s="105"/>
    </row>
    <row r="20" spans="1:9" x14ac:dyDescent="0.2">
      <c r="A20" s="99"/>
      <c r="B20" s="100" t="s">
        <v>139</v>
      </c>
      <c r="C20" s="102" t="s">
        <v>208</v>
      </c>
      <c r="D20" s="102" t="s">
        <v>208</v>
      </c>
      <c r="E20" s="102" t="s">
        <v>208</v>
      </c>
      <c r="F20" s="102" t="s">
        <v>208</v>
      </c>
      <c r="G20" s="103" t="s">
        <v>208</v>
      </c>
      <c r="H20" s="103" t="s">
        <v>208</v>
      </c>
      <c r="I20" s="103" t="s">
        <v>208</v>
      </c>
    </row>
    <row r="21" spans="1:9" x14ac:dyDescent="0.2">
      <c r="A21" s="99" t="s">
        <v>140</v>
      </c>
      <c r="B21" s="100"/>
      <c r="C21" s="104"/>
      <c r="D21" s="104"/>
      <c r="E21" s="104"/>
      <c r="F21" s="104"/>
      <c r="G21" s="105"/>
      <c r="H21" s="105"/>
      <c r="I21" s="105"/>
    </row>
    <row r="22" spans="1:9" x14ac:dyDescent="0.2">
      <c r="A22" s="99"/>
      <c r="B22" s="100" t="s">
        <v>141</v>
      </c>
      <c r="C22" s="102">
        <v>15958</v>
      </c>
      <c r="D22" s="102">
        <v>13330</v>
      </c>
      <c r="E22" s="102">
        <v>16354</v>
      </c>
      <c r="F22" s="102">
        <v>23135</v>
      </c>
      <c r="G22" s="103">
        <v>-16.5</v>
      </c>
      <c r="H22" s="103">
        <v>22.7</v>
      </c>
      <c r="I22" s="103">
        <v>41.5</v>
      </c>
    </row>
    <row r="23" spans="1:9" x14ac:dyDescent="0.2">
      <c r="A23" s="99" t="s">
        <v>142</v>
      </c>
      <c r="B23" s="100"/>
      <c r="C23" s="104"/>
      <c r="D23" s="104"/>
      <c r="E23" s="104"/>
      <c r="F23" s="104"/>
      <c r="G23" s="105"/>
      <c r="H23" s="105"/>
      <c r="I23" s="105"/>
    </row>
    <row r="24" spans="1:9" x14ac:dyDescent="0.2">
      <c r="A24" s="99"/>
      <c r="B24" s="100" t="s">
        <v>143</v>
      </c>
      <c r="C24" s="102" t="s">
        <v>208</v>
      </c>
      <c r="D24" s="102" t="s">
        <v>208</v>
      </c>
      <c r="E24" s="102" t="s">
        <v>208</v>
      </c>
      <c r="F24" s="102" t="s">
        <v>208</v>
      </c>
      <c r="G24" s="103" t="s">
        <v>208</v>
      </c>
      <c r="H24" s="103" t="s">
        <v>208</v>
      </c>
      <c r="I24" s="103" t="s">
        <v>208</v>
      </c>
    </row>
    <row r="25" spans="1:9" x14ac:dyDescent="0.2">
      <c r="A25" s="99" t="s">
        <v>146</v>
      </c>
      <c r="B25" s="100"/>
      <c r="C25" s="104"/>
      <c r="D25" s="104"/>
      <c r="E25" s="104"/>
      <c r="F25" s="104"/>
      <c r="G25" s="105"/>
      <c r="H25" s="105"/>
      <c r="I25" s="105"/>
    </row>
    <row r="26" spans="1:9" x14ac:dyDescent="0.2">
      <c r="A26" s="99"/>
      <c r="B26" s="100" t="s">
        <v>147</v>
      </c>
      <c r="C26" s="102">
        <v>28007</v>
      </c>
      <c r="D26" s="102">
        <v>35596</v>
      </c>
      <c r="E26" s="102">
        <v>34255</v>
      </c>
      <c r="F26" s="102">
        <v>41739</v>
      </c>
      <c r="G26" s="103">
        <v>27.1</v>
      </c>
      <c r="H26" s="103">
        <v>-3.8</v>
      </c>
      <c r="I26" s="103">
        <v>21.8</v>
      </c>
    </row>
    <row r="27" spans="1:9" x14ac:dyDescent="0.2">
      <c r="A27" s="99" t="s">
        <v>209</v>
      </c>
      <c r="B27" s="100"/>
      <c r="C27" s="104">
        <v>1122</v>
      </c>
      <c r="D27" s="104">
        <v>355</v>
      </c>
      <c r="E27" s="104">
        <v>1159</v>
      </c>
      <c r="F27" s="104">
        <v>813</v>
      </c>
      <c r="G27" s="105">
        <v>-68.400000000000006</v>
      </c>
      <c r="H27" s="105">
        <v>226.5</v>
      </c>
      <c r="I27" s="105">
        <v>-29.9</v>
      </c>
    </row>
    <row r="28" spans="1:9" x14ac:dyDescent="0.2">
      <c r="A28" s="99"/>
      <c r="B28" s="100" t="s">
        <v>149</v>
      </c>
      <c r="C28" s="102" t="s">
        <v>208</v>
      </c>
      <c r="D28" s="102" t="s">
        <v>208</v>
      </c>
      <c r="E28" s="102" t="s">
        <v>208</v>
      </c>
      <c r="F28" s="102" t="s">
        <v>208</v>
      </c>
      <c r="G28" s="103" t="s">
        <v>208</v>
      </c>
      <c r="H28" s="103" t="s">
        <v>208</v>
      </c>
      <c r="I28" s="103" t="s">
        <v>208</v>
      </c>
    </row>
    <row r="29" spans="1:9" x14ac:dyDescent="0.2">
      <c r="A29" s="99"/>
      <c r="B29" s="100" t="s">
        <v>151</v>
      </c>
      <c r="C29" s="102" t="s">
        <v>208</v>
      </c>
      <c r="D29" s="102" t="s">
        <v>208</v>
      </c>
      <c r="E29" s="102" t="s">
        <v>208</v>
      </c>
      <c r="F29" s="102" t="s">
        <v>208</v>
      </c>
      <c r="G29" s="103" t="s">
        <v>208</v>
      </c>
      <c r="H29" s="103" t="s">
        <v>208</v>
      </c>
      <c r="I29" s="103" t="s">
        <v>208</v>
      </c>
    </row>
    <row r="30" spans="1:9" x14ac:dyDescent="0.2">
      <c r="A30" s="99" t="s">
        <v>152</v>
      </c>
      <c r="B30" s="100"/>
    </row>
    <row r="31" spans="1:9" x14ac:dyDescent="0.2">
      <c r="A31" s="99"/>
      <c r="B31" s="100" t="s">
        <v>153</v>
      </c>
      <c r="C31" s="102">
        <v>6566</v>
      </c>
      <c r="D31" s="102">
        <v>8734</v>
      </c>
      <c r="E31" s="102">
        <v>10038</v>
      </c>
      <c r="F31" s="102">
        <v>18035</v>
      </c>
      <c r="G31" s="103">
        <v>33</v>
      </c>
      <c r="H31" s="103">
        <v>14.899999999999999</v>
      </c>
      <c r="I31" s="103">
        <v>79.7</v>
      </c>
    </row>
    <row r="32" spans="1:9" x14ac:dyDescent="0.2">
      <c r="A32" s="99" t="s">
        <v>154</v>
      </c>
      <c r="B32" s="100"/>
    </row>
    <row r="33" spans="1:9" x14ac:dyDescent="0.2">
      <c r="A33" s="99"/>
      <c r="B33" s="100" t="s">
        <v>155</v>
      </c>
      <c r="C33" s="102" t="s">
        <v>208</v>
      </c>
      <c r="D33" s="102" t="s">
        <v>208</v>
      </c>
      <c r="E33" s="102" t="s">
        <v>208</v>
      </c>
      <c r="F33" s="102" t="s">
        <v>208</v>
      </c>
      <c r="G33" s="103" t="s">
        <v>208</v>
      </c>
      <c r="H33" s="103" t="s">
        <v>208</v>
      </c>
      <c r="I33" s="103" t="s">
        <v>208</v>
      </c>
    </row>
    <row r="34" spans="1:9" x14ac:dyDescent="0.2">
      <c r="A34" s="99" t="s">
        <v>156</v>
      </c>
      <c r="B34" s="100"/>
      <c r="C34" s="104">
        <v>29534</v>
      </c>
      <c r="D34" s="104">
        <v>32772</v>
      </c>
      <c r="E34" s="104">
        <v>35004</v>
      </c>
      <c r="F34" s="104">
        <v>38702</v>
      </c>
      <c r="G34" s="105">
        <v>11</v>
      </c>
      <c r="H34" s="105">
        <v>6.8000000000000007</v>
      </c>
      <c r="I34" s="105">
        <v>10.6</v>
      </c>
    </row>
    <row r="35" spans="1:9" x14ac:dyDescent="0.2">
      <c r="A35" s="99"/>
      <c r="B35" s="100" t="s">
        <v>157</v>
      </c>
      <c r="C35" s="102">
        <v>26656</v>
      </c>
      <c r="D35" s="102">
        <v>31440</v>
      </c>
      <c r="E35" s="102">
        <v>32385</v>
      </c>
      <c r="F35" s="102">
        <v>34745</v>
      </c>
      <c r="G35" s="103">
        <v>17.899999999999999</v>
      </c>
      <c r="H35" s="103">
        <v>3</v>
      </c>
      <c r="I35" s="103">
        <v>7.3</v>
      </c>
    </row>
    <row r="36" spans="1:9" x14ac:dyDescent="0.2">
      <c r="A36" s="99"/>
      <c r="B36" s="100" t="s">
        <v>158</v>
      </c>
      <c r="C36" s="102">
        <v>1866</v>
      </c>
      <c r="D36" s="102">
        <v>1084</v>
      </c>
      <c r="E36" s="102">
        <v>1912</v>
      </c>
      <c r="F36" s="102">
        <v>3416</v>
      </c>
      <c r="G36" s="103">
        <v>-41.9</v>
      </c>
      <c r="H36" s="103">
        <v>76.400000000000006</v>
      </c>
      <c r="I36" s="103">
        <v>78.7</v>
      </c>
    </row>
    <row r="37" spans="1:9" x14ac:dyDescent="0.2">
      <c r="A37" s="99"/>
      <c r="B37" s="100" t="s">
        <v>159</v>
      </c>
      <c r="C37" s="102" t="s">
        <v>208</v>
      </c>
      <c r="D37" s="102" t="s">
        <v>208</v>
      </c>
      <c r="E37" s="102" t="s">
        <v>208</v>
      </c>
      <c r="F37" s="102" t="s">
        <v>208</v>
      </c>
      <c r="G37" s="103" t="s">
        <v>208</v>
      </c>
      <c r="H37" s="103" t="s">
        <v>208</v>
      </c>
      <c r="I37" s="103" t="s">
        <v>208</v>
      </c>
    </row>
    <row r="38" spans="1:9" x14ac:dyDescent="0.2">
      <c r="A38" s="99"/>
      <c r="B38" s="100" t="s">
        <v>160</v>
      </c>
      <c r="C38" s="102" t="s">
        <v>208</v>
      </c>
      <c r="D38" s="102" t="s">
        <v>208</v>
      </c>
      <c r="E38" s="102" t="s">
        <v>208</v>
      </c>
      <c r="F38" s="102" t="s">
        <v>208</v>
      </c>
      <c r="G38" s="103" t="s">
        <v>208</v>
      </c>
      <c r="H38" s="103" t="s">
        <v>208</v>
      </c>
      <c r="I38" s="103" t="s">
        <v>208</v>
      </c>
    </row>
    <row r="39" spans="1:9" x14ac:dyDescent="0.2">
      <c r="A39" s="99" t="s">
        <v>161</v>
      </c>
      <c r="B39" s="100"/>
      <c r="C39" s="102"/>
      <c r="D39" s="102"/>
      <c r="E39" s="102"/>
      <c r="F39" s="102"/>
      <c r="G39" s="103"/>
      <c r="H39" s="103"/>
      <c r="I39" s="103"/>
    </row>
    <row r="40" spans="1:9" x14ac:dyDescent="0.2">
      <c r="A40" s="99"/>
      <c r="B40" s="100" t="s">
        <v>162</v>
      </c>
      <c r="C40" s="102">
        <v>25368</v>
      </c>
      <c r="D40" s="102">
        <v>29761</v>
      </c>
      <c r="E40" s="102">
        <v>34795</v>
      </c>
      <c r="F40" s="102">
        <v>49080</v>
      </c>
      <c r="G40" s="103">
        <v>17.299999999999997</v>
      </c>
      <c r="H40" s="103">
        <v>16.900000000000002</v>
      </c>
      <c r="I40" s="103">
        <v>41.099999999999994</v>
      </c>
    </row>
    <row r="41" spans="1:9" x14ac:dyDescent="0.2">
      <c r="A41" s="99" t="s">
        <v>163</v>
      </c>
      <c r="B41" s="100"/>
      <c r="C41" s="104">
        <v>4376</v>
      </c>
      <c r="D41" s="104">
        <v>4640</v>
      </c>
      <c r="E41" s="104">
        <v>6611</v>
      </c>
      <c r="F41" s="104">
        <v>6160</v>
      </c>
      <c r="G41" s="105">
        <v>6</v>
      </c>
      <c r="H41" s="105">
        <v>42.5</v>
      </c>
      <c r="I41" s="105">
        <v>-6.8000000000000007</v>
      </c>
    </row>
    <row r="42" spans="1:9" x14ac:dyDescent="0.2">
      <c r="A42" s="99"/>
      <c r="B42" s="100" t="s">
        <v>164</v>
      </c>
      <c r="C42" s="102" t="s">
        <v>208</v>
      </c>
      <c r="D42" s="102" t="s">
        <v>208</v>
      </c>
      <c r="E42" s="102" t="s">
        <v>208</v>
      </c>
      <c r="F42" s="102" t="s">
        <v>208</v>
      </c>
      <c r="G42" s="103" t="s">
        <v>208</v>
      </c>
      <c r="H42" s="103" t="s">
        <v>208</v>
      </c>
      <c r="I42" s="103" t="s">
        <v>208</v>
      </c>
    </row>
    <row r="43" spans="1:9" x14ac:dyDescent="0.2">
      <c r="A43" s="99"/>
      <c r="B43" s="100" t="s">
        <v>165</v>
      </c>
      <c r="C43" s="102" t="s">
        <v>208</v>
      </c>
      <c r="D43" s="102" t="s">
        <v>208</v>
      </c>
      <c r="E43" s="102" t="s">
        <v>208</v>
      </c>
      <c r="F43" s="102" t="s">
        <v>208</v>
      </c>
      <c r="G43" s="103" t="s">
        <v>208</v>
      </c>
      <c r="H43" s="103" t="s">
        <v>208</v>
      </c>
      <c r="I43" s="103" t="s">
        <v>208</v>
      </c>
    </row>
    <row r="44" spans="1:9" x14ac:dyDescent="0.2">
      <c r="A44" s="99"/>
      <c r="B44" s="100" t="s">
        <v>166</v>
      </c>
      <c r="C44" s="102">
        <v>371</v>
      </c>
      <c r="D44" s="102">
        <v>156</v>
      </c>
      <c r="E44" s="102">
        <v>218</v>
      </c>
      <c r="F44" s="102">
        <v>426</v>
      </c>
      <c r="G44" s="103">
        <v>-57.999999999999993</v>
      </c>
      <c r="H44" s="103">
        <v>39.700000000000003</v>
      </c>
      <c r="I44" s="103">
        <v>95.399999999999991</v>
      </c>
    </row>
    <row r="45" spans="1:9" x14ac:dyDescent="0.2">
      <c r="A45" s="99" t="s">
        <v>210</v>
      </c>
      <c r="B45" s="100"/>
      <c r="C45" s="102" t="s">
        <v>208</v>
      </c>
      <c r="D45" s="102" t="s">
        <v>208</v>
      </c>
      <c r="E45" s="102" t="s">
        <v>208</v>
      </c>
      <c r="F45" s="102" t="s">
        <v>208</v>
      </c>
      <c r="G45" s="103" t="s">
        <v>208</v>
      </c>
      <c r="H45" s="103" t="s">
        <v>208</v>
      </c>
      <c r="I45" s="103" t="s">
        <v>208</v>
      </c>
    </row>
    <row r="46" spans="1:9" x14ac:dyDescent="0.2">
      <c r="A46" s="99" t="s">
        <v>204</v>
      </c>
      <c r="B46" s="100"/>
      <c r="C46" s="102">
        <v>27627</v>
      </c>
      <c r="D46" s="102">
        <v>32651</v>
      </c>
      <c r="E46" s="102">
        <v>32903</v>
      </c>
      <c r="F46" s="102">
        <v>43352</v>
      </c>
      <c r="G46" s="103">
        <v>18.2</v>
      </c>
      <c r="H46" s="103">
        <v>0.8</v>
      </c>
      <c r="I46" s="103">
        <v>31.8</v>
      </c>
    </row>
    <row r="47" spans="1:9" x14ac:dyDescent="0.2">
      <c r="A47" s="106" t="s">
        <v>211</v>
      </c>
      <c r="B47" s="107"/>
      <c r="C47" s="108">
        <v>276217</v>
      </c>
      <c r="D47" s="108">
        <v>333781</v>
      </c>
      <c r="E47" s="108">
        <v>366813</v>
      </c>
      <c r="F47" s="108">
        <v>433959</v>
      </c>
      <c r="G47" s="109">
        <v>20.8</v>
      </c>
      <c r="H47" s="109">
        <v>9.9</v>
      </c>
      <c r="I47" s="109">
        <v>18.3</v>
      </c>
    </row>
    <row r="48" spans="1:9" ht="3" customHeight="1" x14ac:dyDescent="0.2">
      <c r="A48" s="110"/>
      <c r="B48" s="100"/>
      <c r="C48" s="104"/>
      <c r="D48" s="104"/>
      <c r="E48" s="104"/>
      <c r="F48" s="104"/>
      <c r="G48" s="105"/>
      <c r="H48" s="105"/>
      <c r="I48" s="105"/>
    </row>
    <row r="49" spans="1:9" ht="12" customHeight="1" x14ac:dyDescent="0.2">
      <c r="A49" s="111" t="s">
        <v>212</v>
      </c>
      <c r="B49" s="96"/>
      <c r="C49" s="93"/>
      <c r="D49" s="93"/>
      <c r="E49" s="112"/>
      <c r="F49" s="112"/>
      <c r="G49" s="112"/>
      <c r="H49" s="112"/>
      <c r="I49" s="112"/>
    </row>
    <row r="50" spans="1:9" ht="12" customHeight="1" x14ac:dyDescent="0.2">
      <c r="A50" s="111" t="s">
        <v>235</v>
      </c>
      <c r="B50" s="96"/>
      <c r="C50" s="93"/>
      <c r="D50" s="93"/>
      <c r="E50" s="112"/>
      <c r="F50" s="112"/>
      <c r="G50" s="112"/>
      <c r="H50" s="112"/>
      <c r="I50" s="112"/>
    </row>
    <row r="51" spans="1:9" ht="12" customHeight="1" x14ac:dyDescent="0.2">
      <c r="A51" s="111" t="s">
        <v>213</v>
      </c>
      <c r="B51" s="96"/>
      <c r="C51" s="96"/>
      <c r="D51" s="96"/>
      <c r="E51" s="96"/>
      <c r="F51" s="96"/>
      <c r="G51" s="96"/>
      <c r="H51" s="93"/>
      <c r="I51" s="93"/>
    </row>
    <row r="52" spans="1:9" ht="12" customHeight="1" x14ac:dyDescent="0.2">
      <c r="A52" s="111" t="s">
        <v>214</v>
      </c>
      <c r="B52" s="96"/>
      <c r="C52" s="96"/>
      <c r="D52" s="96"/>
      <c r="E52" s="96"/>
      <c r="F52" s="96"/>
      <c r="G52" s="96"/>
      <c r="H52" s="93"/>
      <c r="I52" s="93"/>
    </row>
    <row r="53" spans="1:9" ht="12" customHeight="1" x14ac:dyDescent="0.2">
      <c r="A53" s="111" t="s">
        <v>215</v>
      </c>
      <c r="B53" s="96"/>
      <c r="C53" s="96"/>
      <c r="D53" s="96"/>
      <c r="E53" s="96"/>
      <c r="F53" s="96"/>
      <c r="G53" s="96"/>
      <c r="H53" s="93"/>
      <c r="I53" s="93"/>
    </row>
    <row r="54" spans="1:9" ht="12" customHeight="1" x14ac:dyDescent="0.2">
      <c r="A54" s="111" t="s">
        <v>216</v>
      </c>
      <c r="B54" s="96"/>
      <c r="C54" s="96"/>
      <c r="D54" s="96"/>
      <c r="E54" s="96"/>
      <c r="F54" s="96"/>
      <c r="G54" s="96"/>
      <c r="H54" s="93"/>
      <c r="I54" s="93"/>
    </row>
    <row r="55" spans="1:9" ht="12" customHeight="1" x14ac:dyDescent="0.2">
      <c r="A55" s="111" t="s">
        <v>217</v>
      </c>
      <c r="B55" s="96"/>
      <c r="C55" s="96"/>
      <c r="D55" s="96"/>
      <c r="E55" s="96"/>
      <c r="F55" s="96"/>
      <c r="G55" s="96"/>
      <c r="H55" s="93"/>
      <c r="I55" s="93"/>
    </row>
    <row r="56" spans="1:9" ht="12" customHeight="1" x14ac:dyDescent="0.2">
      <c r="A56" s="111" t="s">
        <v>218</v>
      </c>
      <c r="B56" s="96"/>
      <c r="C56" s="96"/>
      <c r="D56" s="96"/>
      <c r="E56" s="96"/>
      <c r="F56" s="96"/>
      <c r="G56" s="96"/>
      <c r="H56" s="93"/>
      <c r="I56" s="93"/>
    </row>
    <row r="57" spans="1:9" ht="12" customHeight="1" x14ac:dyDescent="0.2">
      <c r="A57" s="111" t="s">
        <v>219</v>
      </c>
      <c r="B57" s="96"/>
      <c r="C57" s="96"/>
      <c r="D57" s="96"/>
      <c r="E57" s="96"/>
      <c r="F57" s="96"/>
      <c r="G57" s="96"/>
      <c r="H57" s="93"/>
      <c r="I57" s="93"/>
    </row>
    <row r="58" spans="1:9" ht="12" customHeight="1" x14ac:dyDescent="0.2">
      <c r="A58" s="111" t="s">
        <v>220</v>
      </c>
      <c r="B58" s="96"/>
      <c r="C58" s="96"/>
      <c r="D58" s="96"/>
      <c r="E58" s="96"/>
      <c r="F58" s="96"/>
      <c r="G58" s="96"/>
      <c r="H58" s="93"/>
      <c r="I58" s="93"/>
    </row>
    <row r="59" spans="1:9" ht="12" customHeight="1" x14ac:dyDescent="0.2">
      <c r="A59" s="111" t="s">
        <v>221</v>
      </c>
      <c r="B59" s="96"/>
      <c r="C59" s="96"/>
      <c r="D59" s="96"/>
      <c r="E59" s="96"/>
      <c r="F59" s="96"/>
      <c r="G59" s="96"/>
      <c r="H59" s="93"/>
      <c r="I59" s="93"/>
    </row>
    <row r="60" spans="1:9" ht="12" customHeight="1" x14ac:dyDescent="0.2">
      <c r="A60" s="111" t="s">
        <v>222</v>
      </c>
      <c r="B60" s="96"/>
      <c r="C60" s="96"/>
      <c r="D60" s="96"/>
      <c r="E60" s="96"/>
      <c r="F60" s="96"/>
      <c r="G60" s="96"/>
      <c r="H60" s="93"/>
      <c r="I60" s="93"/>
    </row>
    <row r="61" spans="1:9" ht="12" customHeight="1" x14ac:dyDescent="0.2">
      <c r="A61" s="111" t="s">
        <v>223</v>
      </c>
      <c r="B61" s="96"/>
      <c r="C61" s="96"/>
      <c r="D61" s="96"/>
      <c r="E61" s="96"/>
      <c r="F61" s="96"/>
      <c r="G61" s="96"/>
      <c r="H61" s="93"/>
      <c r="I61" s="93"/>
    </row>
    <row r="62" spans="1:9" ht="3" customHeight="1" x14ac:dyDescent="0.2">
      <c r="A62" s="111"/>
      <c r="B62" s="96"/>
      <c r="C62" s="96"/>
      <c r="D62" s="96"/>
      <c r="E62" s="96"/>
      <c r="F62" s="96"/>
      <c r="G62" s="96"/>
      <c r="H62" s="93"/>
      <c r="I62" s="93"/>
    </row>
    <row r="63" spans="1:9" ht="12" customHeight="1" x14ac:dyDescent="0.2">
      <c r="A63" s="113" t="s">
        <v>240</v>
      </c>
      <c r="B63" s="93"/>
      <c r="C63" s="96"/>
      <c r="D63" s="96"/>
      <c r="E63" s="96"/>
      <c r="F63" s="96"/>
      <c r="G63" s="96"/>
      <c r="H63" s="96"/>
      <c r="I63" s="96"/>
    </row>
    <row r="64" spans="1:9" ht="12" customHeight="1" x14ac:dyDescent="0.2">
      <c r="A64" s="111" t="s">
        <v>239</v>
      </c>
      <c r="B64" s="114"/>
      <c r="C64" s="96"/>
      <c r="D64" s="96"/>
      <c r="E64" s="96"/>
      <c r="F64" s="96"/>
      <c r="G64" s="96"/>
      <c r="H64" s="96"/>
      <c r="I64" s="96"/>
    </row>
    <row r="65" spans="1:9" ht="12" customHeight="1" x14ac:dyDescent="0.2">
      <c r="A65" s="111" t="s">
        <v>245</v>
      </c>
      <c r="B65" s="114"/>
      <c r="C65" s="96"/>
      <c r="D65" s="96"/>
      <c r="E65" s="96"/>
      <c r="F65" s="96"/>
      <c r="G65" s="96"/>
      <c r="H65" s="96"/>
      <c r="I65" s="96"/>
    </row>
    <row r="66" spans="1:9" ht="12" customHeight="1" x14ac:dyDescent="0.2">
      <c r="A66" s="115"/>
      <c r="B66" s="93"/>
      <c r="C66" s="96"/>
      <c r="D66" s="96"/>
      <c r="E66" s="96"/>
      <c r="F66" s="96"/>
      <c r="G66" s="96"/>
      <c r="H66" s="96"/>
      <c r="I66" s="96"/>
    </row>
    <row r="67" spans="1:9" ht="12" customHeight="1" x14ac:dyDescent="0.2">
      <c r="A67" s="115" t="s">
        <v>205</v>
      </c>
      <c r="B67" s="93"/>
      <c r="C67" s="93"/>
      <c r="D67" s="93"/>
      <c r="E67" s="112"/>
      <c r="F67" s="112"/>
      <c r="G67" s="112"/>
      <c r="H67" s="112"/>
      <c r="I67" s="112"/>
    </row>
    <row r="68" spans="1:9" x14ac:dyDescent="0.2">
      <c r="C68" s="93"/>
      <c r="D68" s="93"/>
      <c r="E68" s="112"/>
      <c r="F68" s="112"/>
      <c r="G68" s="112"/>
      <c r="H68" s="112"/>
      <c r="I68" s="112"/>
    </row>
  </sheetData>
  <mergeCells count="7">
    <mergeCell ref="I7:I8"/>
    <mergeCell ref="G9:I9"/>
    <mergeCell ref="A7:B9"/>
    <mergeCell ref="G7:G8"/>
    <mergeCell ref="H7:H8"/>
    <mergeCell ref="C7:F7"/>
    <mergeCell ref="C9:F9"/>
  </mergeCells>
  <pageMargins left="0.39370078740157483" right="0.39370078740157483" top="0.62992125984251968" bottom="0.62992125984251968" header="0.19685039370078741" footer="0.39370078740157483"/>
  <pageSetup scale="95" fitToWidth="0" fitToHeight="0" orientation="portrait" r:id="rId1"/>
  <headerFooter alignWithMargins="0"/>
  <ignoredErrors>
    <ignoredError sqref="C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ENXFE5XUT2PX-1406382270-5465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https://stats.cohesion.net.nz/Sites/CR/CRPRS/PUB/_layouts/15/DocIdRedir.aspx?ID=ENXFE5XUT2PX-1406382270-5465</Url>
      <Description>ENXFE5XUT2PX-1406382270-5465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0D68E-E75D-4C97-8E1B-85328F670874}"/>
</file>

<file path=customXml/itemProps2.xml><?xml version="1.0" encoding="utf-8"?>
<ds:datastoreItem xmlns:ds="http://schemas.openxmlformats.org/officeDocument/2006/customXml" ds:itemID="{884695E4-A5DC-49E8-9B56-417FF7CBB71C}"/>
</file>

<file path=customXml/itemProps3.xml><?xml version="1.0" encoding="utf-8"?>
<ds:datastoreItem xmlns:ds="http://schemas.openxmlformats.org/officeDocument/2006/customXml" ds:itemID="{FF6EC2A7-F274-4AB6-BC26-F65F0BD8CD31}"/>
</file>

<file path=customXml/itemProps4.xml><?xml version="1.0" encoding="utf-8"?>
<ds:datastoreItem xmlns:ds="http://schemas.openxmlformats.org/officeDocument/2006/customXml" ds:itemID="{E9562209-236B-4426-8C44-565AC696F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Contents_Title</vt:lpstr>
      <vt:lpstr>'Table 1'!Print_Area</vt:lpstr>
      <vt:lpstr>'Table 2'!Print_Area</vt:lpstr>
      <vt:lpstr>'Table 3'!Print_Area</vt:lpstr>
      <vt:lpstr>'Table 4'!Print_Area</vt:lpstr>
      <vt:lpstr>'Table 5'!Print_Area</vt:lpstr>
      <vt:lpstr>'Table 7'!Print_Area</vt:lpstr>
      <vt:lpstr>'Table 3'!Print_Titles</vt:lpstr>
    </vt:vector>
  </TitlesOfParts>
  <Manager/>
  <Company>Statistics New Zealand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Cruise ship traveller and expenditure statistics, year ended June 2018</dc:title>
  <dc:subject/>
  <dc:creator>Peter Lafferty</dc:creator>
  <cp:keywords/>
  <dc:description/>
  <cp:lastModifiedBy>Bernie Hanratty</cp:lastModifiedBy>
  <cp:revision/>
  <cp:lastPrinted>2018-08-15T10:16:31Z</cp:lastPrinted>
  <dcterms:created xsi:type="dcterms:W3CDTF">2008-06-24T04:16:18Z</dcterms:created>
  <dcterms:modified xsi:type="dcterms:W3CDTF">2018-08-15T10:16:56Z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ItemGuid">
    <vt:lpwstr>b19360e6-aacf-4c3f-9842-7e0826b5e32f</vt:lpwstr>
  </property>
  <property fmtid="{D5CDD505-2E9C-101B-9397-08002B2CF9AE}" pid="4" name="StatsNZSecurityClassification">
    <vt:lpwstr>5;#Internal Use In-confidence|69b44791-be31-46eb-9b92-d68f31097173</vt:lpwstr>
  </property>
  <property fmtid="{D5CDD505-2E9C-101B-9397-08002B2CF9AE}" pid="5" name="ContentTypeId">
    <vt:lpwstr>0x0101005496552013C0BA46BE88192D5C6EB20B009CDED344C2374474AE96CC935068FE7100A52BC38D06475646BBDF5A6198C258FA</vt:lpwstr>
  </property>
  <property fmtid="{D5CDD505-2E9C-101B-9397-08002B2CF9AE}" pid="6" name="C3Topic">
    <vt:lpwstr/>
  </property>
  <property fmtid="{D5CDD505-2E9C-101B-9397-08002B2CF9AE}" pid="7" name="StatsNZOutputName">
    <vt:lpwstr/>
  </property>
  <property fmtid="{D5CDD505-2E9C-101B-9397-08002B2CF9AE}" pid="8" name="C3FinancialYear">
    <vt:lpwstr/>
  </property>
  <property fmtid="{D5CDD505-2E9C-101B-9397-08002B2CF9AE}" pid="9" name="StatsNZFinancialYear">
    <vt:lpwstr/>
  </property>
  <property fmtid="{D5CDD505-2E9C-101B-9397-08002B2CF9AE}" pid="10" name="m91ba62b87924bbda3cfe3a0b94a500e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f9fa092123474519b7094e3fcbe891ca">
    <vt:lpwstr/>
  </property>
  <property fmtid="{D5CDD505-2E9C-101B-9397-08002B2CF9AE}" pid="14" name="StatsNZPublishingStatus">
    <vt:lpwstr/>
  </property>
</Properties>
</file>