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Goods and services trade by country Year ended December 2019/FINAL FILES/"/>
    </mc:Choice>
  </mc:AlternateContent>
  <xr:revisionPtr revIDLastSave="0" documentId="13_ncr:1_{CEC66021-46DF-4070-8586-85BB9ED46E9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Contents" sheetId="23" r:id="rId1"/>
    <sheet name="Table 1" sheetId="22" r:id="rId2"/>
    <sheet name="Table 2" sheetId="21" r:id="rId3"/>
    <sheet name="Table 3" sheetId="20" r:id="rId4"/>
    <sheet name="Table 4" sheetId="19" r:id="rId5"/>
    <sheet name="Table 5" sheetId="18" r:id="rId6"/>
    <sheet name="Table 6" sheetId="17" r:id="rId7"/>
    <sheet name="Table 7" sheetId="16" r:id="rId8"/>
    <sheet name="Table 8" sheetId="15" r:id="rId9"/>
    <sheet name="Table 9" sheetId="14" r:id="rId10"/>
    <sheet name="Table 10" sheetId="13" r:id="rId11"/>
    <sheet name="Table 11" sheetId="12" r:id="rId12"/>
    <sheet name="Table 12" sheetId="11" r:id="rId13"/>
    <sheet name="Table 13" sheetId="10" r:id="rId14"/>
    <sheet name="Table 14" sheetId="9" r:id="rId15"/>
    <sheet name="Table 15" sheetId="8" r:id="rId16"/>
    <sheet name="Table 16" sheetId="7" r:id="rId17"/>
    <sheet name="Table 17" sheetId="6" r:id="rId18"/>
    <sheet name="Table 18" sheetId="5" r:id="rId19"/>
    <sheet name="Table 19" sheetId="4" r:id="rId20"/>
    <sheet name="Table 20" sheetId="3" r:id="rId21"/>
    <sheet name="Table 21" sheetId="2" r:id="rId22"/>
    <sheet name="Table 22" sheetId="1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23" l="1"/>
  <c r="A25" i="23"/>
  <c r="B24" i="23"/>
  <c r="A24" i="23"/>
  <c r="B23" i="23"/>
  <c r="A23" i="23"/>
  <c r="B22" i="23"/>
  <c r="A22" i="23"/>
  <c r="B21" i="23"/>
  <c r="A21" i="23"/>
  <c r="B20" i="23"/>
  <c r="A20" i="23"/>
  <c r="B19" i="23"/>
  <c r="A19" i="23"/>
  <c r="B18" i="23"/>
  <c r="A18" i="23"/>
  <c r="B17" i="23"/>
  <c r="A17" i="23"/>
  <c r="B16" i="23"/>
  <c r="A16" i="23"/>
  <c r="B15" i="23"/>
  <c r="A15" i="23"/>
  <c r="B14" i="23"/>
  <c r="A14" i="23"/>
  <c r="B13" i="23"/>
  <c r="A13" i="23"/>
  <c r="B12" i="23"/>
  <c r="A12" i="23"/>
  <c r="B11" i="23"/>
  <c r="A11" i="23"/>
  <c r="B10" i="23"/>
  <c r="A10" i="23"/>
  <c r="B9" i="23"/>
  <c r="A9" i="23"/>
  <c r="B8" i="23"/>
  <c r="A8" i="23"/>
  <c r="B7" i="23"/>
  <c r="A7" i="23"/>
  <c r="B6" i="23"/>
  <c r="A6" i="23"/>
  <c r="B5" i="23"/>
  <c r="A5" i="23"/>
  <c r="B4" i="23"/>
  <c r="A4" i="23"/>
</calcChain>
</file>

<file path=xl/sharedStrings.xml><?xml version="1.0" encoding="utf-8"?>
<sst xmlns="http://schemas.openxmlformats.org/spreadsheetml/2006/main" count="1164" uniqueCount="270">
  <si>
    <t>Goods and services trade by country: Year ended December 2019</t>
  </si>
  <si>
    <t>List of tables</t>
  </si>
  <si>
    <t>Find more data on Infoshare</t>
  </si>
  <si>
    <t>Use Infoshare, a free online database, to access time-series data specific to your needs:</t>
  </si>
  <si>
    <t>Infoshare</t>
  </si>
  <si>
    <t>To access services by country on Infoshare, select the following category from the homepage:</t>
  </si>
  <si>
    <t>Subject category: Balance of Payments</t>
  </si>
  <si>
    <t>More information about Infoshare (www.stats.govt.nz/about-infoshare).</t>
  </si>
  <si>
    <t>Next release</t>
  </si>
  <si>
    <r>
      <rPr>
        <i/>
        <sz val="10"/>
        <color rgb="FF000000"/>
        <rFont val="Arial"/>
        <family val="2"/>
      </rPr>
      <t>Goods and services trade by country: Year ended March 2020</t>
    </r>
    <r>
      <rPr>
        <sz val="10"/>
        <color rgb="FF000000"/>
        <rFont val="Arial"/>
        <family val="2"/>
      </rPr>
      <t xml:space="preserve"> will be released on 3 June 2020.</t>
    </r>
  </si>
  <si>
    <t>Published by Stats NZ</t>
  </si>
  <si>
    <t>3 March 2020</t>
  </si>
  <si>
    <t>www.stats.govt.nz</t>
  </si>
  <si>
    <t>Table 1</t>
  </si>
  <si>
    <t>New Zealand's total trade</t>
  </si>
  <si>
    <t>By top 25 countries</t>
  </si>
  <si>
    <t>Year ended December 2019</t>
  </si>
  <si>
    <t>Trading partner</t>
  </si>
  <si>
    <t>Total exports</t>
  </si>
  <si>
    <t>Total imports</t>
  </si>
  <si>
    <t>Two-way trade</t>
  </si>
  <si>
    <t>Trade balance</t>
  </si>
  <si>
    <t>NZ$(million)</t>
  </si>
  <si>
    <t>China, People's Republic of</t>
  </si>
  <si>
    <t>Australia</t>
  </si>
  <si>
    <t>European Union</t>
  </si>
  <si>
    <t>United States of America</t>
  </si>
  <si>
    <t>Japan</t>
  </si>
  <si>
    <t>Singapore</t>
  </si>
  <si>
    <t>Korea, Republic of</t>
  </si>
  <si>
    <t>Thailand</t>
  </si>
  <si>
    <t>United Arab Emirates</t>
  </si>
  <si>
    <t>Malaysia</t>
  </si>
  <si>
    <t>India</t>
  </si>
  <si>
    <t>Taiwan</t>
  </si>
  <si>
    <t>Indonesia</t>
  </si>
  <si>
    <t>Canada</t>
  </si>
  <si>
    <t>Hong Kong (Special Administrative Region)</t>
  </si>
  <si>
    <t>Viet Nam</t>
  </si>
  <si>
    <t>Switzerland</t>
  </si>
  <si>
    <t>Philippines</t>
  </si>
  <si>
    <t>Saudi Arabia</t>
  </si>
  <si>
    <t>Fiji</t>
  </si>
  <si>
    <t>Russia</t>
  </si>
  <si>
    <t>Mexico</t>
  </si>
  <si>
    <t>Sri Lanka</t>
  </si>
  <si>
    <t>Bangladesh</t>
  </si>
  <si>
    <t>Brazil</t>
  </si>
  <si>
    <r>
      <t>Total</t>
    </r>
    <r>
      <rPr>
        <vertAlign val="superscript"/>
        <sz val="11"/>
        <rFont val="Arial"/>
        <family val="2"/>
      </rPr>
      <t>(1)(2)</t>
    </r>
    <r>
      <rPr>
        <sz val="11"/>
        <color rgb="FF000000"/>
        <rFont val="Arial"/>
      </rPr>
      <t/>
    </r>
  </si>
  <si>
    <r>
      <t>APEC</t>
    </r>
    <r>
      <rPr>
        <vertAlign val="superscript"/>
        <sz val="11"/>
        <rFont val="Arial"/>
        <family val="2"/>
      </rPr>
      <t>(3)</t>
    </r>
    <r>
      <rPr>
        <sz val="11"/>
        <color rgb="FF000000"/>
        <rFont val="Arial"/>
      </rPr>
      <t/>
    </r>
  </si>
  <si>
    <r>
      <t>ASEAN</t>
    </r>
    <r>
      <rPr>
        <vertAlign val="superscript"/>
        <sz val="11"/>
        <rFont val="Arial"/>
        <family val="2"/>
      </rPr>
      <t>(3)</t>
    </r>
    <r>
      <rPr>
        <sz val="11"/>
        <color rgb="FF000000"/>
        <rFont val="Arial"/>
      </rPr>
      <t/>
    </r>
  </si>
  <si>
    <r>
      <t>Eurozone</t>
    </r>
    <r>
      <rPr>
        <vertAlign val="superscript"/>
        <sz val="11"/>
        <rFont val="Arial"/>
        <family val="2"/>
      </rPr>
      <t>(3)</t>
    </r>
    <r>
      <rPr>
        <sz val="11"/>
        <color rgb="FF000000"/>
        <rFont val="Arial"/>
      </rPr>
      <t/>
    </r>
  </si>
  <si>
    <r>
      <t>GCC</t>
    </r>
    <r>
      <rPr>
        <vertAlign val="superscript"/>
        <sz val="11"/>
        <rFont val="Arial"/>
        <family val="2"/>
      </rPr>
      <t>(3)</t>
    </r>
    <r>
      <rPr>
        <sz val="11"/>
        <color rgb="FF000000"/>
        <rFont val="Arial"/>
      </rPr>
      <t/>
    </r>
  </si>
  <si>
    <r>
      <t>OECD</t>
    </r>
    <r>
      <rPr>
        <vertAlign val="superscript"/>
        <sz val="11"/>
        <rFont val="Arial"/>
        <family val="2"/>
      </rPr>
      <t>(3)</t>
    </r>
    <r>
      <rPr>
        <sz val="11"/>
        <color rgb="FF000000"/>
        <rFont val="Arial"/>
      </rPr>
      <t/>
    </r>
  </si>
  <si>
    <r>
      <t>PIF (Excluding Australia)</t>
    </r>
    <r>
      <rPr>
        <vertAlign val="superscript"/>
        <sz val="11"/>
        <rFont val="Arial"/>
        <family val="2"/>
      </rPr>
      <t>(3)</t>
    </r>
    <r>
      <rPr>
        <sz val="11"/>
        <color rgb="FF000000"/>
        <rFont val="Arial"/>
      </rPr>
      <t/>
    </r>
  </si>
  <si>
    <t>1. Totals are different from those published in balance of payments due to conceptual adjustments. Goods values are compiled using international merchandise trade statistics concepts.</t>
  </si>
  <si>
    <t>2. Only a limited country breakdown is shown in this table, therefore data does not sum to stated totals.</t>
  </si>
  <si>
    <t>3. See Table 22 for member countries.</t>
  </si>
  <si>
    <t>Source: Stats NZ</t>
  </si>
  <si>
    <t>Table 2</t>
  </si>
  <si>
    <t>Exports by source</t>
  </si>
  <si>
    <t>Top 25 countries and economic groupings</t>
  </si>
  <si>
    <t>Source</t>
  </si>
  <si>
    <t>Goods</t>
  </si>
  <si>
    <t>Services</t>
  </si>
  <si>
    <t>Total</t>
  </si>
  <si>
    <t>Rank</t>
  </si>
  <si>
    <t/>
  </si>
  <si>
    <t>United Kingdom</t>
  </si>
  <si>
    <t>...</t>
  </si>
  <si>
    <t>Germany</t>
  </si>
  <si>
    <t>Netherlands</t>
  </si>
  <si>
    <t>France</t>
  </si>
  <si>
    <t>Denmark</t>
  </si>
  <si>
    <t>Algeria</t>
  </si>
  <si>
    <t>Symbol:</t>
  </si>
  <si>
    <t>not applicable</t>
  </si>
  <si>
    <t>Table 3</t>
  </si>
  <si>
    <t>By top 30 categories</t>
  </si>
  <si>
    <t>Commodity / service</t>
  </si>
  <si>
    <t>Exports (fob)</t>
  </si>
  <si>
    <t>% of total</t>
  </si>
  <si>
    <t>Milk powder, butter, and cheese</t>
  </si>
  <si>
    <t>Business and other personal travel</t>
  </si>
  <si>
    <t>Meat and edible offal</t>
  </si>
  <si>
    <t>Logs, wood, and wood articles</t>
  </si>
  <si>
    <t>Education travel services</t>
  </si>
  <si>
    <t>Fruit</t>
  </si>
  <si>
    <t>Air transport</t>
  </si>
  <si>
    <t>Other business services</t>
  </si>
  <si>
    <t>Preparations of milk, cereals, flour, and starch</t>
  </si>
  <si>
    <t>Mechanical machinery and equipment</t>
  </si>
  <si>
    <t>Wine</t>
  </si>
  <si>
    <t>Fish, crustaceans, and molluscs</t>
  </si>
  <si>
    <t>Miscellaneous edible preparations</t>
  </si>
  <si>
    <t>Telecommunications, computer, and information services</t>
  </si>
  <si>
    <t>Aluminium and aluminium articles</t>
  </si>
  <si>
    <t>Electrical machinery and equipment</t>
  </si>
  <si>
    <t>Optical, medical, and measuring equipment</t>
  </si>
  <si>
    <t>Casein and caseinates</t>
  </si>
  <si>
    <t>Management fees</t>
  </si>
  <si>
    <t>Financial services</t>
  </si>
  <si>
    <t>Charges for the use of intellectual property</t>
  </si>
  <si>
    <t>Wood pulp and waste paper</t>
  </si>
  <si>
    <t>Iron and steel, and articles</t>
  </si>
  <si>
    <t>Precious metals, jewellery, and coins</t>
  </si>
  <si>
    <t>Crude oil</t>
  </si>
  <si>
    <t>Sea transport</t>
  </si>
  <si>
    <t>Bunkering, passengers' baggage, and ships' stores</t>
  </si>
  <si>
    <t>Other animal originated products</t>
  </si>
  <si>
    <t>Wool</t>
  </si>
  <si>
    <t>Plastic and plastic articles</t>
  </si>
  <si>
    <r>
      <t>Total</t>
    </r>
    <r>
      <rPr>
        <vertAlign val="superscript"/>
        <sz val="11"/>
        <rFont val="Arial"/>
        <family val="2"/>
      </rPr>
      <t>(1)</t>
    </r>
    <r>
      <rPr>
        <sz val="11"/>
        <color rgb="FF000000"/>
        <rFont val="Arial"/>
      </rPr>
      <t/>
    </r>
  </si>
  <si>
    <t>Confidential goods</t>
  </si>
  <si>
    <r>
      <t>Commerical services</t>
    </r>
    <r>
      <rPr>
        <vertAlign val="superscript"/>
        <sz val="11"/>
        <rFont val="Arial"/>
        <family val="2"/>
      </rPr>
      <t>(2)</t>
    </r>
    <r>
      <rPr>
        <sz val="11"/>
        <color rgb="FF000000"/>
        <rFont val="Arial"/>
      </rPr>
      <t/>
    </r>
  </si>
  <si>
    <t>1. Only a limited country breakdown is shown in this table, therefore data does not sum to stated totals.</t>
  </si>
  <si>
    <t>2. Commercial services includes trade in all services except, travel (expenditure by international visitors), transportation, insurance, and government services.</t>
  </si>
  <si>
    <t>Note: fob - free on board</t>
  </si>
  <si>
    <t>Table 4</t>
  </si>
  <si>
    <t>Top 25 exports</t>
  </si>
  <si>
    <t>By commodity/service and destination country/economic grouping</t>
  </si>
  <si>
    <t>Year ended December</t>
  </si>
  <si>
    <t>Commodity/service</t>
  </si>
  <si>
    <t>Destination</t>
  </si>
  <si>
    <t>Other personal travel</t>
  </si>
  <si>
    <t>Education travel</t>
  </si>
  <si>
    <t>Transportation services</t>
  </si>
  <si>
    <t>All countries</t>
  </si>
  <si>
    <t>Table 5</t>
  </si>
  <si>
    <t>Imports by source</t>
  </si>
  <si>
    <t>Italy</t>
  </si>
  <si>
    <t>Argentina</t>
  </si>
  <si>
    <t>Cook Islands</t>
  </si>
  <si>
    <t>Turkey</t>
  </si>
  <si>
    <t>Table 6</t>
  </si>
  <si>
    <t>Imports (vfd)</t>
  </si>
  <si>
    <t>Vehicles, parts, and accessories</t>
  </si>
  <si>
    <t>Petroleum and products</t>
  </si>
  <si>
    <t>Textiles and textile articles</t>
  </si>
  <si>
    <t>Insurance and pension services</t>
  </si>
  <si>
    <t>Pharmaceutical products</t>
  </si>
  <si>
    <t>Aircraft and parts</t>
  </si>
  <si>
    <t>Furniture, furnishings, and light fittings</t>
  </si>
  <si>
    <t>Paper and paperboard, and articles</t>
  </si>
  <si>
    <t>Food residues, wastes, and fodder</t>
  </si>
  <si>
    <t>Fertilizers</t>
  </si>
  <si>
    <t>Essential oils, perfumes, and toiletries</t>
  </si>
  <si>
    <t>Rubber and rubber articles</t>
  </si>
  <si>
    <t>Beverages, spirits, and vinegar</t>
  </si>
  <si>
    <t>Toys, games, and sports requisites</t>
  </si>
  <si>
    <t>Other chemical products</t>
  </si>
  <si>
    <t>Inorganic chemicals</t>
  </si>
  <si>
    <t>Note: vfd - value for duty</t>
  </si>
  <si>
    <t>Table 7</t>
  </si>
  <si>
    <t>Top 25 imports</t>
  </si>
  <si>
    <t>By commodity/service and source country/economic grouping</t>
  </si>
  <si>
    <t>Table 8</t>
  </si>
  <si>
    <r>
      <t>New Zealand's trade with APEC</t>
    </r>
    <r>
      <rPr>
        <b/>
        <vertAlign val="superscript"/>
        <sz val="11"/>
        <color rgb="FF000000"/>
        <rFont val="Arial"/>
        <family val="2"/>
      </rPr>
      <t>(1)</t>
    </r>
  </si>
  <si>
    <t>Exports</t>
  </si>
  <si>
    <t>Major goods exports</t>
  </si>
  <si>
    <t>Major services exports</t>
  </si>
  <si>
    <t>Travel services</t>
  </si>
  <si>
    <t>Business travel</t>
  </si>
  <si>
    <t>Imports</t>
  </si>
  <si>
    <t>Major goods imports</t>
  </si>
  <si>
    <t>Major services imports</t>
  </si>
  <si>
    <t>1. See Table 22 for member countries.</t>
  </si>
  <si>
    <t>Note: APEC - Asia Pacific Economic Cooperation</t>
  </si>
  <si>
    <t>Table 9</t>
  </si>
  <si>
    <r>
      <t>New Zealand's trade with ASEAN</t>
    </r>
    <r>
      <rPr>
        <b/>
        <vertAlign val="superscript"/>
        <sz val="11"/>
        <color rgb="FF000000"/>
        <rFont val="Arial"/>
        <family val="2"/>
      </rPr>
      <t>(1)</t>
    </r>
  </si>
  <si>
    <t>Note: ASEAN - Association of Southeast Asian Nations</t>
  </si>
  <si>
    <t>Table 10</t>
  </si>
  <si>
    <r>
      <t>New Zealand's trade with the European Union</t>
    </r>
    <r>
      <rPr>
        <b/>
        <vertAlign val="superscript"/>
        <sz val="11"/>
        <color rgb="FF000000"/>
        <rFont val="Arial"/>
        <family val="2"/>
      </rPr>
      <t>(1)</t>
    </r>
  </si>
  <si>
    <t>Table 11</t>
  </si>
  <si>
    <r>
      <t>New Zealand's trade with the Eurozone</t>
    </r>
    <r>
      <rPr>
        <b/>
        <vertAlign val="superscript"/>
        <sz val="11"/>
        <color rgb="FF000000"/>
        <rFont val="Arial"/>
        <family val="2"/>
      </rPr>
      <t>(1)</t>
    </r>
  </si>
  <si>
    <t>Table 12</t>
  </si>
  <si>
    <r>
      <t>New Zealand's trade with the GCC</t>
    </r>
    <r>
      <rPr>
        <b/>
        <vertAlign val="superscript"/>
        <sz val="11"/>
        <color rgb="FF000000"/>
        <rFont val="Arial"/>
        <family val="2"/>
      </rPr>
      <t>(1)</t>
    </r>
  </si>
  <si>
    <t>Personal, cultural, and recreational services</t>
  </si>
  <si>
    <t>Glass and glassware</t>
  </si>
  <si>
    <t>Note: GCC - Gulf Cooperation Council</t>
  </si>
  <si>
    <t>Table 13</t>
  </si>
  <si>
    <r>
      <t>New Zealand's trade with the OECD</t>
    </r>
    <r>
      <rPr>
        <b/>
        <vertAlign val="superscript"/>
        <sz val="11"/>
        <color rgb="FF000000"/>
        <rFont val="Arial"/>
        <family val="2"/>
      </rPr>
      <t>(1)</t>
    </r>
  </si>
  <si>
    <t>Note: OECD - Organisation for Economic Co-operation and Development</t>
  </si>
  <si>
    <t>Table 14</t>
  </si>
  <si>
    <r>
      <t>New Zealand's trade with the PIF (Excluding Australia)</t>
    </r>
    <r>
      <rPr>
        <b/>
        <vertAlign val="superscript"/>
        <sz val="11"/>
        <color rgb="FF000000"/>
        <rFont val="Arial"/>
        <family val="2"/>
      </rPr>
      <t>(1)</t>
    </r>
  </si>
  <si>
    <t>Live animals</t>
  </si>
  <si>
    <t>Vegetables</t>
  </si>
  <si>
    <t>Government services</t>
  </si>
  <si>
    <t>Note: PIF (Excluding Australia) - Pacific Island Forum</t>
  </si>
  <si>
    <t>Table 15</t>
  </si>
  <si>
    <t>New Zealand's trade with Australia</t>
  </si>
  <si>
    <t>Table 16</t>
  </si>
  <si>
    <t>New Zealand's trade with China, People's Republic of</t>
  </si>
  <si>
    <t>C</t>
  </si>
  <si>
    <t>C confidential</t>
  </si>
  <si>
    <t>Table 17</t>
  </si>
  <si>
    <t>New Zealand's trade with Korea, Republic of</t>
  </si>
  <si>
    <t>Table 18</t>
  </si>
  <si>
    <t>New Zealand's trade with United States of America</t>
  </si>
  <si>
    <t>Table 19</t>
  </si>
  <si>
    <t>New Zealand's trade with Japan</t>
  </si>
  <si>
    <t>Table 20</t>
  </si>
  <si>
    <t>New Zealand's trade with Taiwan</t>
  </si>
  <si>
    <t>Table 21</t>
  </si>
  <si>
    <t>New Zealand goods and services exporters</t>
  </si>
  <si>
    <t>By revenue group</t>
  </si>
  <si>
    <t>December years</t>
  </si>
  <si>
    <t>Note: For this release, we have not included the table on New Zealand goods and servicies exporters. We are reviewing the processes used to compile this data.</t>
  </si>
  <si>
    <t>Table 22</t>
  </si>
  <si>
    <t>Economic groupings</t>
  </si>
  <si>
    <t>Member countries of APEC, ASEAN, Eurozone, EU, GCC, PIF, OECD</t>
  </si>
  <si>
    <t>ASEAN</t>
  </si>
  <si>
    <t>Brunei Darussalam</t>
  </si>
  <si>
    <t>Cambodia</t>
  </si>
  <si>
    <t>Laos</t>
  </si>
  <si>
    <t>Myanmar</t>
  </si>
  <si>
    <t>APEC</t>
  </si>
  <si>
    <t>Chile</t>
  </si>
  <si>
    <t>Christmas Island</t>
  </si>
  <si>
    <t>Cocos (Keeling) Islands</t>
  </si>
  <si>
    <t>New Zealand</t>
  </si>
  <si>
    <t>Papua New Guinea</t>
  </si>
  <si>
    <t>Peru</t>
  </si>
  <si>
    <t>Austria</t>
  </si>
  <si>
    <t>Belgium</t>
  </si>
  <si>
    <t>Bulgaria</t>
  </si>
  <si>
    <t>Croatia</t>
  </si>
  <si>
    <t>Cyprus</t>
  </si>
  <si>
    <t>Czechia</t>
  </si>
  <si>
    <t>Destination Unknown - EU</t>
  </si>
  <si>
    <t>Estonia</t>
  </si>
  <si>
    <t>Finland</t>
  </si>
  <si>
    <t>Greece</t>
  </si>
  <si>
    <t>Hungary</t>
  </si>
  <si>
    <t>Ireland</t>
  </si>
  <si>
    <t>Latvia</t>
  </si>
  <si>
    <t>Lithuania</t>
  </si>
  <si>
    <t>Luxembourg</t>
  </si>
  <si>
    <t>Malta</t>
  </si>
  <si>
    <t>Poland</t>
  </si>
  <si>
    <t>Portugal</t>
  </si>
  <si>
    <t>Romania</t>
  </si>
  <si>
    <t>Slovakia</t>
  </si>
  <si>
    <t>Slovenia</t>
  </si>
  <si>
    <t>Spain</t>
  </si>
  <si>
    <t>Sweden</t>
  </si>
  <si>
    <t>Eurozone</t>
  </si>
  <si>
    <t>GCC</t>
  </si>
  <si>
    <t>Bahrain</t>
  </si>
  <si>
    <t>Kuwait</t>
  </si>
  <si>
    <t>Oman</t>
  </si>
  <si>
    <t>Qatar</t>
  </si>
  <si>
    <t>OECD</t>
  </si>
  <si>
    <t>Iceland</t>
  </si>
  <si>
    <t>Israel</t>
  </si>
  <si>
    <t>Norway</t>
  </si>
  <si>
    <t>PIF (Excluding Australia)</t>
  </si>
  <si>
    <t>French Polynesia</t>
  </si>
  <si>
    <t>Kiribati</t>
  </si>
  <si>
    <t>Marshall Islands</t>
  </si>
  <si>
    <t>Micronesia, Federated States of</t>
  </si>
  <si>
    <t>Nauru</t>
  </si>
  <si>
    <t>New Caledonia</t>
  </si>
  <si>
    <t>Niue</t>
  </si>
  <si>
    <t>Palau</t>
  </si>
  <si>
    <t>Samoa</t>
  </si>
  <si>
    <t>Solomon Islands</t>
  </si>
  <si>
    <t>Tonga</t>
  </si>
  <si>
    <t>Tuvalu</t>
  </si>
  <si>
    <t>Vanuatu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</si>
</sst>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,###,##0"/>
    <numFmt numFmtId="165" formatCode="##,###,###"/>
    <numFmt numFmtId="166" formatCode="0.0"/>
  </numFmts>
  <fonts count="14" x14ac:knownFonts="1">
    <font>
      <sz val="11"/>
      <color rgb="FF000000"/>
      <name val="Arial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rgb="FF000000"/>
      <name val="Arial"/>
      <family val="2"/>
    </font>
    <font>
      <i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1" fillId="0" borderId="0" xfId="0" applyFont="1"/>
    <xf numFmtId="49" fontId="4" fillId="0" borderId="0" xfId="0" applyNumberFormat="1" applyFont="1" applyAlignment="1">
      <alignment horizontal="right"/>
    </xf>
    <xf numFmtId="0" fontId="0" fillId="0" borderId="4" xfId="0" applyFont="1" applyBorder="1"/>
    <xf numFmtId="166" fontId="4" fillId="0" borderId="0" xfId="0" applyNumberFormat="1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0" fillId="0" borderId="3" xfId="0" applyFont="1" applyBorder="1"/>
    <xf numFmtId="164" fontId="4" fillId="0" borderId="0" xfId="0" applyNumberFormat="1" applyFont="1"/>
    <xf numFmtId="165" fontId="5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Font="1" applyBorder="1" applyAlignment="1"/>
    <xf numFmtId="164" fontId="4" fillId="0" borderId="0" xfId="0" applyNumberFormat="1" applyFont="1" applyAlignment="1"/>
    <xf numFmtId="165" fontId="5" fillId="0" borderId="0" xfId="0" applyNumberFormat="1" applyFont="1" applyAlignment="1"/>
    <xf numFmtId="0" fontId="12" fillId="0" borderId="0" xfId="0" applyFont="1"/>
    <xf numFmtId="0" fontId="1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about-infoshare" TargetMode="External"/><Relationship Id="rId2" Type="http://schemas.openxmlformats.org/officeDocument/2006/relationships/hyperlink" Target="http://www.stats.govt.nz/infoshare" TargetMode="External"/><Relationship Id="rId1" Type="http://schemas.openxmlformats.org/officeDocument/2006/relationships/hyperlink" Target="https://www.stats.govt.nz/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"/>
  <sheetViews>
    <sheetView tabSelected="1" workbookViewId="0"/>
  </sheetViews>
  <sheetFormatPr defaultRowHeight="14.25" x14ac:dyDescent="0.2"/>
  <cols>
    <col min="1" max="1" width="6.25" customWidth="1"/>
    <col min="2" max="2" width="71.75" customWidth="1"/>
  </cols>
  <sheetData>
    <row r="1" spans="1:2" ht="15.75" x14ac:dyDescent="0.25">
      <c r="A1" s="6" t="s">
        <v>0</v>
      </c>
      <c r="B1" s="11"/>
    </row>
    <row r="3" spans="1:2" ht="15" x14ac:dyDescent="0.25">
      <c r="A3" s="16" t="s">
        <v>1</v>
      </c>
      <c r="B3" s="11"/>
    </row>
    <row r="4" spans="1:2" x14ac:dyDescent="0.2">
      <c r="A4" s="7">
        <f>1</f>
        <v>1</v>
      </c>
      <c r="B4" s="8" t="str">
        <f>HYPERLINK("#'Table 1'!B1", "New Zealand's total trade, by top 25 countries")</f>
        <v>New Zealand's total trade, by top 25 countries</v>
      </c>
    </row>
    <row r="5" spans="1:2" x14ac:dyDescent="0.2">
      <c r="A5" s="7">
        <f>2</f>
        <v>2</v>
      </c>
      <c r="B5" s="8" t="str">
        <f>HYPERLINK("#'Table 2'!B1", "Exports by source, top 25 countries and economic groupings")</f>
        <v>Exports by source, top 25 countries and economic groupings</v>
      </c>
    </row>
    <row r="6" spans="1:2" x14ac:dyDescent="0.2">
      <c r="A6" s="7">
        <f>3</f>
        <v>3</v>
      </c>
      <c r="B6" s="8" t="str">
        <f>HYPERLINK("#'Table 3'!B1", "Total exports, by top 30 categories")</f>
        <v>Total exports, by top 30 categories</v>
      </c>
    </row>
    <row r="7" spans="1:2" x14ac:dyDescent="0.2">
      <c r="A7" s="7">
        <f>4</f>
        <v>4</v>
      </c>
      <c r="B7" s="8" t="str">
        <f>HYPERLINK("#'Table 4'!B1", "Top 25 exports, by commodity/service and destination country/economic grouping")</f>
        <v>Top 25 exports, by commodity/service and destination country/economic grouping</v>
      </c>
    </row>
    <row r="8" spans="1:2" x14ac:dyDescent="0.2">
      <c r="A8" s="7">
        <f>5</f>
        <v>5</v>
      </c>
      <c r="B8" s="8" t="str">
        <f>HYPERLINK("#'Table 5'!B1", "Imports by source, top 25 countries and economic groupings")</f>
        <v>Imports by source, top 25 countries and economic groupings</v>
      </c>
    </row>
    <row r="9" spans="1:2" x14ac:dyDescent="0.2">
      <c r="A9" s="7">
        <f>6</f>
        <v>6</v>
      </c>
      <c r="B9" s="8" t="str">
        <f>HYPERLINK("#'Table 6'!B1", "Total imports, by top 30 categories")</f>
        <v>Total imports, by top 30 categories</v>
      </c>
    </row>
    <row r="10" spans="1:2" x14ac:dyDescent="0.2">
      <c r="A10" s="7">
        <f>7</f>
        <v>7</v>
      </c>
      <c r="B10" s="8" t="str">
        <f>HYPERLINK("#'Table 7'!B1", "Top 25 imports, by commodity/service and source country/economic grouping")</f>
        <v>Top 25 imports, by commodity/service and source country/economic grouping</v>
      </c>
    </row>
    <row r="11" spans="1:2" x14ac:dyDescent="0.2">
      <c r="A11" s="7">
        <f>8</f>
        <v>8</v>
      </c>
      <c r="B11" s="8" t="str">
        <f>HYPERLINK("#'Table 8'!B1", "New Zealand's trade with APEC")</f>
        <v>New Zealand's trade with APEC</v>
      </c>
    </row>
    <row r="12" spans="1:2" x14ac:dyDescent="0.2">
      <c r="A12" s="7">
        <f>9</f>
        <v>9</v>
      </c>
      <c r="B12" s="8" t="str">
        <f>HYPERLINK("#'Table 9'!B1", "New Zealand's trade with ASEAN")</f>
        <v>New Zealand's trade with ASEAN</v>
      </c>
    </row>
    <row r="13" spans="1:2" x14ac:dyDescent="0.2">
      <c r="A13" s="7">
        <f>10</f>
        <v>10</v>
      </c>
      <c r="B13" s="8" t="str">
        <f>HYPERLINK("#'Table 10'!B1", "New Zealand's trade with the European Union")</f>
        <v>New Zealand's trade with the European Union</v>
      </c>
    </row>
    <row r="14" spans="1:2" x14ac:dyDescent="0.2">
      <c r="A14" s="7">
        <f>11</f>
        <v>11</v>
      </c>
      <c r="B14" s="8" t="str">
        <f>HYPERLINK("#'Table 11'!B1", "New Zealand's trade with the Eurozone")</f>
        <v>New Zealand's trade with the Eurozone</v>
      </c>
    </row>
    <row r="15" spans="1:2" x14ac:dyDescent="0.2">
      <c r="A15" s="7">
        <f>12</f>
        <v>12</v>
      </c>
      <c r="B15" s="8" t="str">
        <f>HYPERLINK("#'Table 12'!B1", "New Zealand's trade with the GCC")</f>
        <v>New Zealand's trade with the GCC</v>
      </c>
    </row>
    <row r="16" spans="1:2" x14ac:dyDescent="0.2">
      <c r="A16" s="7">
        <f>13</f>
        <v>13</v>
      </c>
      <c r="B16" s="8" t="str">
        <f>HYPERLINK("#'Table 13'!B1", "New Zealand's trade with the OECD")</f>
        <v>New Zealand's trade with the OECD</v>
      </c>
    </row>
    <row r="17" spans="1:2" x14ac:dyDescent="0.2">
      <c r="A17" s="7">
        <f>14</f>
        <v>14</v>
      </c>
      <c r="B17" s="8" t="str">
        <f>HYPERLINK("#'Table 14'!B1", "New Zealand's trade with the PIF (Excluding Australia)")</f>
        <v>New Zealand's trade with the PIF (Excluding Australia)</v>
      </c>
    </row>
    <row r="18" spans="1:2" x14ac:dyDescent="0.2">
      <c r="A18" s="7">
        <f>15</f>
        <v>15</v>
      </c>
      <c r="B18" s="8" t="str">
        <f>HYPERLINK("#'Table 15'!B1", "New Zealand's trade with Australia")</f>
        <v>New Zealand's trade with Australia</v>
      </c>
    </row>
    <row r="19" spans="1:2" x14ac:dyDescent="0.2">
      <c r="A19" s="7">
        <f>16</f>
        <v>16</v>
      </c>
      <c r="B19" s="8" t="str">
        <f>HYPERLINK("#'Table 16'!B1", "New Zealand's trade with China, People's Republic of")</f>
        <v>New Zealand's trade with China, People's Republic of</v>
      </c>
    </row>
    <row r="20" spans="1:2" x14ac:dyDescent="0.2">
      <c r="A20" s="7">
        <f>17</f>
        <v>17</v>
      </c>
      <c r="B20" s="8" t="str">
        <f>HYPERLINK("#'Table 17'!B1", "New Zealand's trade with Korea, Republic of")</f>
        <v>New Zealand's trade with Korea, Republic of</v>
      </c>
    </row>
    <row r="21" spans="1:2" x14ac:dyDescent="0.2">
      <c r="A21" s="7">
        <f>18</f>
        <v>18</v>
      </c>
      <c r="B21" s="8" t="str">
        <f>HYPERLINK("#'Table 18'!B1", "New Zealand's trade with United States of America")</f>
        <v>New Zealand's trade with United States of America</v>
      </c>
    </row>
    <row r="22" spans="1:2" x14ac:dyDescent="0.2">
      <c r="A22" s="7">
        <f>19</f>
        <v>19</v>
      </c>
      <c r="B22" s="8" t="str">
        <f>HYPERLINK("#'Table 19'!B1", "New Zealand's trade with Japan")</f>
        <v>New Zealand's trade with Japan</v>
      </c>
    </row>
    <row r="23" spans="1:2" x14ac:dyDescent="0.2">
      <c r="A23" s="7">
        <f>20</f>
        <v>20</v>
      </c>
      <c r="B23" s="8" t="str">
        <f>HYPERLINK("#'Table 20'!B1", "New Zealand's trade with Taiwan")</f>
        <v>New Zealand's trade with Taiwan</v>
      </c>
    </row>
    <row r="24" spans="1:2" x14ac:dyDescent="0.2">
      <c r="A24" s="7">
        <f>21</f>
        <v>21</v>
      </c>
      <c r="B24" s="8" t="str">
        <f>HYPERLINK("#'Table 21'!B1", "New Zealand goods and services exporters by revenue group")</f>
        <v>New Zealand goods and services exporters by revenue group</v>
      </c>
    </row>
    <row r="25" spans="1:2" x14ac:dyDescent="0.2">
      <c r="A25" s="7">
        <f>22</f>
        <v>22</v>
      </c>
      <c r="B25" s="8" t="str">
        <f>HYPERLINK("#'Table 22'!B1", "Economic groupings, member countries of APEC, ASEAN, Eurozone, EU, GCC, PIF, OECD")</f>
        <v>Economic groupings, member countries of APEC, ASEAN, Eurozone, EU, GCC, PIF, OECD</v>
      </c>
    </row>
    <row r="27" spans="1:2" ht="15" x14ac:dyDescent="0.25">
      <c r="A27" s="16" t="s">
        <v>2</v>
      </c>
      <c r="B27" s="11"/>
    </row>
    <row r="28" spans="1:2" x14ac:dyDescent="0.2">
      <c r="A28" s="15" t="s">
        <v>3</v>
      </c>
      <c r="B28" s="11"/>
    </row>
    <row r="29" spans="1:2" x14ac:dyDescent="0.2">
      <c r="A29" s="9" t="s">
        <v>4</v>
      </c>
      <c r="B29" s="11"/>
    </row>
    <row r="30" spans="1:2" x14ac:dyDescent="0.2">
      <c r="A30" s="15"/>
      <c r="B30" s="11"/>
    </row>
    <row r="31" spans="1:2" x14ac:dyDescent="0.2">
      <c r="A31" s="15" t="s">
        <v>5</v>
      </c>
      <c r="B31" s="11"/>
    </row>
    <row r="32" spans="1:2" x14ac:dyDescent="0.2">
      <c r="A32" s="15" t="s">
        <v>6</v>
      </c>
      <c r="B32" s="11"/>
    </row>
    <row r="33" spans="1:1" x14ac:dyDescent="0.2">
      <c r="A33" s="15"/>
    </row>
    <row r="34" spans="1:1" x14ac:dyDescent="0.2">
      <c r="A34" s="9" t="s">
        <v>7</v>
      </c>
    </row>
    <row r="36" spans="1:1" ht="15" x14ac:dyDescent="0.25">
      <c r="A36" s="16" t="s">
        <v>8</v>
      </c>
    </row>
    <row r="37" spans="1:1" x14ac:dyDescent="0.2">
      <c r="A37" s="15" t="s">
        <v>9</v>
      </c>
    </row>
    <row r="38" spans="1:1" x14ac:dyDescent="0.2">
      <c r="A38" s="15"/>
    </row>
    <row r="39" spans="1:1" x14ac:dyDescent="0.2">
      <c r="A39" s="10" t="s">
        <v>10</v>
      </c>
    </row>
    <row r="40" spans="1:1" x14ac:dyDescent="0.2">
      <c r="A40" s="15" t="s">
        <v>11</v>
      </c>
    </row>
    <row r="41" spans="1:1" x14ac:dyDescent="0.2">
      <c r="A41" s="9" t="s">
        <v>12</v>
      </c>
    </row>
    <row r="42" spans="1:1" x14ac:dyDescent="0.2">
      <c r="A42" s="15"/>
    </row>
    <row r="43" spans="1:1" x14ac:dyDescent="0.2">
      <c r="A43" s="15"/>
    </row>
    <row r="44" spans="1:1" x14ac:dyDescent="0.2">
      <c r="A44" s="15"/>
    </row>
  </sheetData>
  <hyperlinks>
    <hyperlink ref="A41" r:id="rId1" xr:uid="{00000000-0004-0000-0000-000000000000}"/>
    <hyperlink ref="A29" r:id="rId2" xr:uid="{00000000-0004-0000-0000-000001000000}"/>
    <hyperlink ref="A34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0"/>
  <sheetViews>
    <sheetView workbookViewId="0">
      <selection sqref="A1:C1"/>
    </sheetView>
  </sheetViews>
  <sheetFormatPr defaultRowHeight="14.25" x14ac:dyDescent="0.2"/>
  <cols>
    <col min="1" max="1" width="6.375" customWidth="1"/>
    <col min="2" max="2" width="35.75" customWidth="1"/>
    <col min="3" max="7" width="7.125" customWidth="1"/>
  </cols>
  <sheetData>
    <row r="1" spans="1:7" x14ac:dyDescent="0.2">
      <c r="A1" s="23" t="s">
        <v>168</v>
      </c>
      <c r="B1" s="22"/>
      <c r="C1" s="22"/>
      <c r="D1" s="11"/>
      <c r="E1" s="11"/>
      <c r="F1" s="11"/>
      <c r="G1" s="11"/>
    </row>
    <row r="2" spans="1:7" ht="17.25" x14ac:dyDescent="0.25">
      <c r="A2" s="24" t="s">
        <v>169</v>
      </c>
      <c r="B2" s="22"/>
      <c r="C2" s="22"/>
      <c r="D2" s="11"/>
      <c r="E2" s="11"/>
      <c r="F2" s="11"/>
      <c r="G2" s="11"/>
    </row>
    <row r="3" spans="1:7" x14ac:dyDescent="0.2">
      <c r="A3" s="23" t="s">
        <v>121</v>
      </c>
      <c r="B3" s="22"/>
      <c r="C3" s="22"/>
      <c r="D3" s="11"/>
      <c r="E3" s="11"/>
      <c r="F3" s="11"/>
      <c r="G3" s="11"/>
    </row>
    <row r="4" spans="1:7" x14ac:dyDescent="0.2">
      <c r="A4" s="12"/>
      <c r="B4" s="12"/>
      <c r="C4" s="20">
        <v>2015</v>
      </c>
      <c r="D4" s="20">
        <v>2016</v>
      </c>
      <c r="E4" s="20">
        <v>2017</v>
      </c>
      <c r="F4" s="20">
        <v>2018</v>
      </c>
      <c r="G4" s="19">
        <v>2019</v>
      </c>
    </row>
    <row r="5" spans="1:7" x14ac:dyDescent="0.2">
      <c r="A5" s="4"/>
      <c r="B5" s="4"/>
      <c r="C5" s="30" t="s">
        <v>22</v>
      </c>
      <c r="D5" s="30"/>
      <c r="E5" s="30"/>
      <c r="F5" s="30"/>
      <c r="G5" s="28"/>
    </row>
    <row r="6" spans="1:7" x14ac:dyDescent="0.2">
      <c r="A6" s="13"/>
      <c r="B6" s="13"/>
      <c r="C6" s="13"/>
      <c r="D6" s="13"/>
      <c r="E6" s="13"/>
      <c r="F6" s="13"/>
      <c r="G6" s="13"/>
    </row>
    <row r="7" spans="1:7" x14ac:dyDescent="0.2">
      <c r="A7" s="14" t="s">
        <v>158</v>
      </c>
      <c r="B7" s="13"/>
      <c r="C7" s="13"/>
      <c r="D7" s="13"/>
      <c r="E7" s="13"/>
      <c r="F7" s="13"/>
      <c r="G7" s="13"/>
    </row>
    <row r="8" spans="1:7" x14ac:dyDescent="0.2">
      <c r="A8" s="13" t="s">
        <v>63</v>
      </c>
      <c r="B8" s="13"/>
      <c r="C8" s="13">
        <v>4813</v>
      </c>
      <c r="D8" s="13">
        <v>4820</v>
      </c>
      <c r="E8" s="13">
        <v>5486</v>
      </c>
      <c r="F8" s="13">
        <v>5714</v>
      </c>
      <c r="G8" s="13">
        <v>5976</v>
      </c>
    </row>
    <row r="9" spans="1:7" x14ac:dyDescent="0.2">
      <c r="A9" s="13" t="s">
        <v>64</v>
      </c>
      <c r="B9" s="13"/>
      <c r="C9" s="13">
        <v>1225</v>
      </c>
      <c r="D9" s="13">
        <v>1321</v>
      </c>
      <c r="E9" s="13">
        <v>1498</v>
      </c>
      <c r="F9" s="13">
        <v>1645</v>
      </c>
      <c r="G9" s="13">
        <v>1616</v>
      </c>
    </row>
    <row r="10" spans="1:7" x14ac:dyDescent="0.2">
      <c r="A10" s="13" t="s">
        <v>65</v>
      </c>
      <c r="B10" s="13"/>
      <c r="C10" s="13">
        <v>6037</v>
      </c>
      <c r="D10" s="13">
        <v>6141</v>
      </c>
      <c r="E10" s="13">
        <v>6984</v>
      </c>
      <c r="F10" s="13">
        <v>7359</v>
      </c>
      <c r="G10" s="13">
        <v>7592</v>
      </c>
    </row>
    <row r="11" spans="1:7" x14ac:dyDescent="0.2">
      <c r="A11" s="13"/>
      <c r="B11" s="13"/>
      <c r="C11" s="13"/>
      <c r="D11" s="13"/>
      <c r="E11" s="13"/>
      <c r="F11" s="13"/>
      <c r="G11" s="13"/>
    </row>
    <row r="12" spans="1:7" x14ac:dyDescent="0.2">
      <c r="A12" s="14" t="s">
        <v>159</v>
      </c>
      <c r="B12" s="13"/>
      <c r="C12" s="13"/>
      <c r="D12" s="13"/>
      <c r="E12" s="13"/>
      <c r="F12" s="13"/>
      <c r="G12" s="13"/>
    </row>
    <row r="13" spans="1:7" x14ac:dyDescent="0.2">
      <c r="A13" s="13" t="s">
        <v>82</v>
      </c>
      <c r="B13" s="13"/>
      <c r="C13" s="13">
        <v>2341</v>
      </c>
      <c r="D13" s="13">
        <v>2082</v>
      </c>
      <c r="E13" s="13">
        <v>2758</v>
      </c>
      <c r="F13" s="13">
        <v>2751</v>
      </c>
      <c r="G13" s="13">
        <v>3039</v>
      </c>
    </row>
    <row r="14" spans="1:7" x14ac:dyDescent="0.2">
      <c r="A14" s="13" t="s">
        <v>87</v>
      </c>
      <c r="B14" s="13"/>
      <c r="C14" s="13">
        <v>216</v>
      </c>
      <c r="D14" s="13">
        <v>239</v>
      </c>
      <c r="E14" s="13">
        <v>228</v>
      </c>
      <c r="F14" s="13">
        <v>243</v>
      </c>
      <c r="G14" s="13">
        <v>324</v>
      </c>
    </row>
    <row r="15" spans="1:7" x14ac:dyDescent="0.2">
      <c r="A15" s="13" t="s">
        <v>85</v>
      </c>
      <c r="B15" s="13"/>
      <c r="C15" s="13">
        <v>228</v>
      </c>
      <c r="D15" s="13">
        <v>245</v>
      </c>
      <c r="E15" s="13">
        <v>263</v>
      </c>
      <c r="F15" s="13">
        <v>344</v>
      </c>
      <c r="G15" s="13">
        <v>272</v>
      </c>
    </row>
    <row r="16" spans="1:7" x14ac:dyDescent="0.2">
      <c r="A16" s="13" t="s">
        <v>84</v>
      </c>
      <c r="B16" s="13"/>
      <c r="C16" s="13">
        <v>250</v>
      </c>
      <c r="D16" s="13">
        <v>245</v>
      </c>
      <c r="E16" s="13">
        <v>283</v>
      </c>
      <c r="F16" s="13">
        <v>270</v>
      </c>
      <c r="G16" s="13">
        <v>220</v>
      </c>
    </row>
    <row r="17" spans="1:7" x14ac:dyDescent="0.2">
      <c r="A17" s="13" t="s">
        <v>90</v>
      </c>
      <c r="B17" s="13"/>
      <c r="C17" s="13">
        <v>82</v>
      </c>
      <c r="D17" s="13">
        <v>120</v>
      </c>
      <c r="E17" s="13">
        <v>106</v>
      </c>
      <c r="F17" s="13">
        <v>135</v>
      </c>
      <c r="G17" s="13">
        <v>191</v>
      </c>
    </row>
    <row r="18" spans="1:7" x14ac:dyDescent="0.2">
      <c r="A18" s="13"/>
      <c r="B18" s="13"/>
      <c r="C18" s="13"/>
      <c r="D18" s="13"/>
      <c r="E18" s="13"/>
      <c r="F18" s="13"/>
      <c r="G18" s="13"/>
    </row>
    <row r="19" spans="1:7" x14ac:dyDescent="0.2">
      <c r="A19" s="14" t="s">
        <v>160</v>
      </c>
      <c r="B19" s="13"/>
      <c r="C19" s="13"/>
      <c r="D19" s="13"/>
      <c r="E19" s="13"/>
      <c r="F19" s="13"/>
      <c r="G19" s="13"/>
    </row>
    <row r="20" spans="1:7" x14ac:dyDescent="0.2">
      <c r="A20" s="13" t="s">
        <v>161</v>
      </c>
      <c r="B20" s="13"/>
      <c r="C20" s="13">
        <v>857</v>
      </c>
      <c r="D20" s="13">
        <v>986</v>
      </c>
      <c r="E20" s="13">
        <v>1138</v>
      </c>
      <c r="F20" s="13">
        <v>1276</v>
      </c>
      <c r="G20" s="13">
        <v>1178</v>
      </c>
    </row>
    <row r="21" spans="1:7" x14ac:dyDescent="0.2">
      <c r="A21" s="13"/>
      <c r="B21" s="13" t="s">
        <v>124</v>
      </c>
      <c r="C21" s="13">
        <v>426</v>
      </c>
      <c r="D21" s="13">
        <v>542</v>
      </c>
      <c r="E21" s="13">
        <v>648</v>
      </c>
      <c r="F21" s="13">
        <v>727</v>
      </c>
      <c r="G21" s="13">
        <v>573</v>
      </c>
    </row>
    <row r="22" spans="1:7" x14ac:dyDescent="0.2">
      <c r="A22" s="13"/>
      <c r="B22" s="13" t="s">
        <v>125</v>
      </c>
      <c r="C22" s="13">
        <v>359</v>
      </c>
      <c r="D22" s="13">
        <v>394</v>
      </c>
      <c r="E22" s="13">
        <v>435</v>
      </c>
      <c r="F22" s="13">
        <v>464</v>
      </c>
      <c r="G22" s="13">
        <v>528</v>
      </c>
    </row>
    <row r="23" spans="1:7" x14ac:dyDescent="0.2">
      <c r="A23" s="13"/>
      <c r="B23" s="13" t="s">
        <v>162</v>
      </c>
      <c r="C23" s="13">
        <v>72</v>
      </c>
      <c r="D23" s="13">
        <v>51</v>
      </c>
      <c r="E23" s="13">
        <v>56</v>
      </c>
      <c r="F23" s="13">
        <v>84</v>
      </c>
      <c r="G23" s="13">
        <v>78</v>
      </c>
    </row>
    <row r="24" spans="1:7" x14ac:dyDescent="0.2">
      <c r="A24" s="13" t="s">
        <v>126</v>
      </c>
      <c r="B24" s="13"/>
      <c r="C24" s="13">
        <v>85</v>
      </c>
      <c r="D24" s="13">
        <v>83</v>
      </c>
      <c r="E24" s="13">
        <v>101</v>
      </c>
      <c r="F24" s="13">
        <v>118</v>
      </c>
      <c r="G24" s="13">
        <v>172</v>
      </c>
    </row>
    <row r="25" spans="1:7" x14ac:dyDescent="0.2">
      <c r="A25" s="13" t="s">
        <v>89</v>
      </c>
      <c r="B25" s="13"/>
      <c r="C25" s="13">
        <v>168</v>
      </c>
      <c r="D25" s="13">
        <v>153</v>
      </c>
      <c r="E25" s="13">
        <v>172</v>
      </c>
      <c r="F25" s="13">
        <v>165</v>
      </c>
      <c r="G25" s="13">
        <v>152</v>
      </c>
    </row>
    <row r="26" spans="1:7" x14ac:dyDescent="0.2">
      <c r="A26" s="13"/>
      <c r="B26" s="13"/>
      <c r="C26" s="13"/>
      <c r="D26" s="13"/>
      <c r="E26" s="13"/>
      <c r="F26" s="13"/>
      <c r="G26" s="13"/>
    </row>
    <row r="27" spans="1:7" x14ac:dyDescent="0.2">
      <c r="A27" s="14" t="s">
        <v>163</v>
      </c>
      <c r="B27" s="13"/>
      <c r="C27" s="13"/>
      <c r="D27" s="13"/>
      <c r="E27" s="13"/>
      <c r="F27" s="13"/>
      <c r="G27" s="13"/>
    </row>
    <row r="28" spans="1:7" x14ac:dyDescent="0.2">
      <c r="A28" s="13" t="s">
        <v>63</v>
      </c>
      <c r="B28" s="13"/>
      <c r="C28" s="13">
        <v>7548</v>
      </c>
      <c r="D28" s="13">
        <v>6511</v>
      </c>
      <c r="E28" s="13">
        <v>7866</v>
      </c>
      <c r="F28" s="13">
        <v>8680</v>
      </c>
      <c r="G28" s="13">
        <v>8438</v>
      </c>
    </row>
    <row r="29" spans="1:7" x14ac:dyDescent="0.2">
      <c r="A29" s="13" t="s">
        <v>64</v>
      </c>
      <c r="B29" s="13"/>
      <c r="C29" s="13">
        <v>1918</v>
      </c>
      <c r="D29" s="13">
        <v>1990</v>
      </c>
      <c r="E29" s="13">
        <v>2069</v>
      </c>
      <c r="F29" s="13">
        <v>2343</v>
      </c>
      <c r="G29" s="13">
        <v>3170</v>
      </c>
    </row>
    <row r="30" spans="1:7" x14ac:dyDescent="0.2">
      <c r="A30" s="13" t="s">
        <v>65</v>
      </c>
      <c r="B30" s="13"/>
      <c r="C30" s="13">
        <v>9466</v>
      </c>
      <c r="D30" s="13">
        <v>8501</v>
      </c>
      <c r="E30" s="13">
        <v>9934</v>
      </c>
      <c r="F30" s="13">
        <v>11023</v>
      </c>
      <c r="G30" s="13">
        <v>11608</v>
      </c>
    </row>
    <row r="31" spans="1:7" x14ac:dyDescent="0.2">
      <c r="A31" s="13"/>
      <c r="B31" s="13"/>
      <c r="C31" s="13"/>
      <c r="D31" s="13"/>
      <c r="E31" s="13"/>
      <c r="F31" s="13"/>
      <c r="G31" s="13"/>
    </row>
    <row r="32" spans="1:7" x14ac:dyDescent="0.2">
      <c r="A32" s="14" t="s">
        <v>164</v>
      </c>
      <c r="B32" s="13"/>
      <c r="C32" s="13"/>
      <c r="D32" s="13"/>
      <c r="E32" s="13"/>
      <c r="F32" s="13"/>
      <c r="G32" s="13"/>
    </row>
    <row r="33" spans="1:7" x14ac:dyDescent="0.2">
      <c r="A33" s="13" t="s">
        <v>137</v>
      </c>
      <c r="B33" s="13"/>
      <c r="C33" s="13">
        <v>2123</v>
      </c>
      <c r="D33" s="13">
        <v>1183</v>
      </c>
      <c r="E33" s="13">
        <v>1751</v>
      </c>
      <c r="F33" s="13">
        <v>2140</v>
      </c>
      <c r="G33" s="13">
        <v>1694</v>
      </c>
    </row>
    <row r="34" spans="1:7" x14ac:dyDescent="0.2">
      <c r="A34" s="13" t="s">
        <v>136</v>
      </c>
      <c r="B34" s="13"/>
      <c r="C34" s="13">
        <v>1045</v>
      </c>
      <c r="D34" s="13">
        <v>1209</v>
      </c>
      <c r="E34" s="13">
        <v>1413</v>
      </c>
      <c r="F34" s="13">
        <v>1406</v>
      </c>
      <c r="G34" s="13">
        <v>1309</v>
      </c>
    </row>
    <row r="35" spans="1:7" x14ac:dyDescent="0.2">
      <c r="A35" s="13" t="s">
        <v>97</v>
      </c>
      <c r="B35" s="13"/>
      <c r="C35" s="13">
        <v>678</v>
      </c>
      <c r="D35" s="13">
        <v>621</v>
      </c>
      <c r="E35" s="13">
        <v>783</v>
      </c>
      <c r="F35" s="13">
        <v>869</v>
      </c>
      <c r="G35" s="13">
        <v>919</v>
      </c>
    </row>
    <row r="36" spans="1:7" x14ac:dyDescent="0.2">
      <c r="A36" s="13" t="s">
        <v>91</v>
      </c>
      <c r="B36" s="13"/>
      <c r="C36" s="13">
        <v>586</v>
      </c>
      <c r="D36" s="13">
        <v>511</v>
      </c>
      <c r="E36" s="13">
        <v>558</v>
      </c>
      <c r="F36" s="13">
        <v>603</v>
      </c>
      <c r="G36" s="13">
        <v>709</v>
      </c>
    </row>
    <row r="37" spans="1:7" x14ac:dyDescent="0.2">
      <c r="A37" s="13" t="s">
        <v>144</v>
      </c>
      <c r="B37" s="13"/>
      <c r="C37" s="13">
        <v>372</v>
      </c>
      <c r="D37" s="13">
        <v>243</v>
      </c>
      <c r="E37" s="13">
        <v>336</v>
      </c>
      <c r="F37" s="13">
        <v>412</v>
      </c>
      <c r="G37" s="13">
        <v>348</v>
      </c>
    </row>
    <row r="38" spans="1:7" x14ac:dyDescent="0.2">
      <c r="A38" s="13"/>
      <c r="B38" s="13"/>
      <c r="C38" s="13"/>
      <c r="D38" s="13"/>
      <c r="E38" s="13"/>
      <c r="F38" s="13"/>
      <c r="G38" s="13"/>
    </row>
    <row r="39" spans="1:7" x14ac:dyDescent="0.2">
      <c r="A39" s="14" t="s">
        <v>165</v>
      </c>
      <c r="B39" s="13"/>
      <c r="C39" s="13"/>
      <c r="D39" s="13"/>
      <c r="E39" s="13"/>
      <c r="F39" s="13"/>
      <c r="G39" s="13"/>
    </row>
    <row r="40" spans="1:7" x14ac:dyDescent="0.2">
      <c r="A40" s="13" t="s">
        <v>126</v>
      </c>
      <c r="B40" s="13"/>
      <c r="C40" s="13">
        <v>723</v>
      </c>
      <c r="D40" s="13">
        <v>811</v>
      </c>
      <c r="E40" s="13">
        <v>910</v>
      </c>
      <c r="F40" s="13">
        <v>975</v>
      </c>
      <c r="G40" s="13">
        <v>1143</v>
      </c>
    </row>
    <row r="41" spans="1:7" x14ac:dyDescent="0.2">
      <c r="A41" s="13" t="s">
        <v>89</v>
      </c>
      <c r="B41" s="13"/>
      <c r="C41" s="13">
        <v>238</v>
      </c>
      <c r="D41" s="13">
        <v>189</v>
      </c>
      <c r="E41" s="13">
        <v>201</v>
      </c>
      <c r="F41" s="13">
        <v>367</v>
      </c>
      <c r="G41" s="13">
        <v>893</v>
      </c>
    </row>
    <row r="42" spans="1:7" x14ac:dyDescent="0.2">
      <c r="A42" s="13" t="s">
        <v>161</v>
      </c>
      <c r="B42" s="13"/>
      <c r="C42" s="13">
        <v>407</v>
      </c>
      <c r="D42" s="13">
        <v>454</v>
      </c>
      <c r="E42" s="13">
        <v>517</v>
      </c>
      <c r="F42" s="13">
        <v>591</v>
      </c>
      <c r="G42" s="13">
        <v>589</v>
      </c>
    </row>
    <row r="43" spans="1:7" x14ac:dyDescent="0.2">
      <c r="A43" s="13"/>
      <c r="B43" s="13" t="s">
        <v>124</v>
      </c>
      <c r="C43" s="13">
        <v>341</v>
      </c>
      <c r="D43" s="13">
        <v>396</v>
      </c>
      <c r="E43" s="13">
        <v>458</v>
      </c>
      <c r="F43" s="13">
        <v>519</v>
      </c>
      <c r="G43" s="13">
        <v>508</v>
      </c>
    </row>
    <row r="44" spans="1:7" x14ac:dyDescent="0.2">
      <c r="A44" s="13"/>
      <c r="B44" s="13" t="s">
        <v>162</v>
      </c>
      <c r="C44" s="13">
        <v>57</v>
      </c>
      <c r="D44" s="13">
        <v>51</v>
      </c>
      <c r="E44" s="13">
        <v>51</v>
      </c>
      <c r="F44" s="13">
        <v>61</v>
      </c>
      <c r="G44" s="13">
        <v>68</v>
      </c>
    </row>
    <row r="45" spans="1:7" x14ac:dyDescent="0.2">
      <c r="A45" s="13"/>
      <c r="B45" s="13" t="s">
        <v>125</v>
      </c>
      <c r="C45" s="13">
        <v>10</v>
      </c>
      <c r="D45" s="13">
        <v>7</v>
      </c>
      <c r="E45" s="13">
        <v>9</v>
      </c>
      <c r="F45" s="13">
        <v>10</v>
      </c>
      <c r="G45" s="13">
        <v>13</v>
      </c>
    </row>
    <row r="46" spans="1:7" x14ac:dyDescent="0.2">
      <c r="A46" s="31"/>
      <c r="B46" s="31"/>
      <c r="C46" s="31"/>
      <c r="D46" s="31"/>
      <c r="E46" s="31"/>
      <c r="F46" s="31"/>
      <c r="G46" s="31"/>
    </row>
    <row r="47" spans="1:7" x14ac:dyDescent="0.2">
      <c r="A47" s="26" t="s">
        <v>166</v>
      </c>
      <c r="B47" s="26"/>
      <c r="C47" s="26"/>
      <c r="D47" s="26"/>
      <c r="E47" s="26"/>
      <c r="F47" s="26"/>
      <c r="G47" s="26"/>
    </row>
    <row r="48" spans="1:7" x14ac:dyDescent="0.2">
      <c r="A48" s="26" t="s">
        <v>170</v>
      </c>
      <c r="B48" s="26"/>
      <c r="C48" s="26"/>
      <c r="D48" s="26"/>
      <c r="E48" s="26"/>
      <c r="F48" s="26"/>
      <c r="G48" s="26"/>
    </row>
    <row r="49" spans="1:7" x14ac:dyDescent="0.2">
      <c r="A49" s="18"/>
      <c r="B49" s="18"/>
      <c r="C49" s="18"/>
      <c r="D49" s="18"/>
      <c r="E49" s="18"/>
      <c r="F49" s="18"/>
      <c r="G49" s="18"/>
    </row>
    <row r="50" spans="1:7" x14ac:dyDescent="0.2">
      <c r="A50" s="27" t="s">
        <v>58</v>
      </c>
      <c r="B50" s="27"/>
      <c r="C50" s="11"/>
      <c r="D50" s="11"/>
      <c r="E50" s="11"/>
      <c r="F50" s="11"/>
      <c r="G50" s="11"/>
    </row>
  </sheetData>
  <mergeCells count="8">
    <mergeCell ref="A47:G47"/>
    <mergeCell ref="A48:G48"/>
    <mergeCell ref="A50:B50"/>
    <mergeCell ref="A3:C3"/>
    <mergeCell ref="A1:C1"/>
    <mergeCell ref="A2:C2"/>
    <mergeCell ref="C5:G5"/>
    <mergeCell ref="A46:G46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0"/>
  <sheetViews>
    <sheetView workbookViewId="0">
      <selection sqref="A1:C1"/>
    </sheetView>
  </sheetViews>
  <sheetFormatPr defaultRowHeight="14.25" x14ac:dyDescent="0.2"/>
  <cols>
    <col min="1" max="1" width="6.375" customWidth="1"/>
    <col min="2" max="2" width="35.75" customWidth="1"/>
    <col min="3" max="7" width="7.125" customWidth="1"/>
  </cols>
  <sheetData>
    <row r="1" spans="1:7" x14ac:dyDescent="0.2">
      <c r="A1" s="23" t="s">
        <v>171</v>
      </c>
      <c r="B1" s="22"/>
      <c r="C1" s="22"/>
      <c r="D1" s="11"/>
      <c r="E1" s="11"/>
      <c r="F1" s="11"/>
      <c r="G1" s="11"/>
    </row>
    <row r="2" spans="1:7" ht="17.25" x14ac:dyDescent="0.25">
      <c r="A2" s="24" t="s">
        <v>172</v>
      </c>
      <c r="B2" s="22"/>
      <c r="C2" s="22"/>
      <c r="D2" s="11"/>
      <c r="E2" s="11"/>
      <c r="F2" s="11"/>
      <c r="G2" s="11"/>
    </row>
    <row r="3" spans="1:7" x14ac:dyDescent="0.2">
      <c r="A3" s="23" t="s">
        <v>121</v>
      </c>
      <c r="B3" s="22"/>
      <c r="C3" s="22"/>
      <c r="D3" s="11"/>
      <c r="E3" s="11"/>
      <c r="F3" s="11"/>
      <c r="G3" s="11"/>
    </row>
    <row r="4" spans="1:7" x14ac:dyDescent="0.2">
      <c r="A4" s="12"/>
      <c r="B4" s="12"/>
      <c r="C4" s="20">
        <v>2015</v>
      </c>
      <c r="D4" s="20">
        <v>2016</v>
      </c>
      <c r="E4" s="20">
        <v>2017</v>
      </c>
      <c r="F4" s="20">
        <v>2018</v>
      </c>
      <c r="G4" s="19">
        <v>2019</v>
      </c>
    </row>
    <row r="5" spans="1:7" x14ac:dyDescent="0.2">
      <c r="A5" s="4"/>
      <c r="B5" s="4"/>
      <c r="C5" s="30" t="s">
        <v>22</v>
      </c>
      <c r="D5" s="30"/>
      <c r="E5" s="30"/>
      <c r="F5" s="30"/>
      <c r="G5" s="28"/>
    </row>
    <row r="6" spans="1:7" x14ac:dyDescent="0.2">
      <c r="A6" s="13"/>
      <c r="B6" s="13"/>
      <c r="C6" s="13"/>
      <c r="D6" s="13"/>
      <c r="E6" s="13"/>
      <c r="F6" s="13"/>
      <c r="G6" s="13"/>
    </row>
    <row r="7" spans="1:7" x14ac:dyDescent="0.2">
      <c r="A7" s="14" t="s">
        <v>158</v>
      </c>
      <c r="B7" s="13"/>
      <c r="C7" s="13"/>
      <c r="D7" s="13"/>
      <c r="E7" s="13"/>
      <c r="F7" s="13"/>
      <c r="G7" s="13"/>
    </row>
    <row r="8" spans="1:7" x14ac:dyDescent="0.2">
      <c r="A8" s="13" t="s">
        <v>63</v>
      </c>
      <c r="B8" s="13"/>
      <c r="C8" s="13">
        <v>5251</v>
      </c>
      <c r="D8" s="13">
        <v>5041</v>
      </c>
      <c r="E8" s="13">
        <v>5089</v>
      </c>
      <c r="F8" s="13">
        <v>5678</v>
      </c>
      <c r="G8" s="13">
        <v>5341</v>
      </c>
    </row>
    <row r="9" spans="1:7" x14ac:dyDescent="0.2">
      <c r="A9" s="13" t="s">
        <v>64</v>
      </c>
      <c r="B9" s="13"/>
      <c r="C9" s="13">
        <v>3447</v>
      </c>
      <c r="D9" s="13">
        <v>3461</v>
      </c>
      <c r="E9" s="13">
        <v>3642</v>
      </c>
      <c r="F9" s="13">
        <v>3657</v>
      </c>
      <c r="G9" s="13">
        <v>3717</v>
      </c>
    </row>
    <row r="10" spans="1:7" x14ac:dyDescent="0.2">
      <c r="A10" s="13" t="s">
        <v>65</v>
      </c>
      <c r="B10" s="13"/>
      <c r="C10" s="13">
        <v>8698</v>
      </c>
      <c r="D10" s="13">
        <v>8502</v>
      </c>
      <c r="E10" s="13">
        <v>8732</v>
      </c>
      <c r="F10" s="13">
        <v>9335</v>
      </c>
      <c r="G10" s="13">
        <v>9058</v>
      </c>
    </row>
    <row r="11" spans="1:7" x14ac:dyDescent="0.2">
      <c r="A11" s="13"/>
      <c r="B11" s="13"/>
      <c r="C11" s="13"/>
      <c r="D11" s="13"/>
      <c r="E11" s="13"/>
      <c r="F11" s="13"/>
      <c r="G11" s="13"/>
    </row>
    <row r="12" spans="1:7" x14ac:dyDescent="0.2">
      <c r="A12" s="14" t="s">
        <v>159</v>
      </c>
      <c r="B12" s="13"/>
      <c r="C12" s="13"/>
      <c r="D12" s="13"/>
      <c r="E12" s="13"/>
      <c r="F12" s="13"/>
      <c r="G12" s="13"/>
    </row>
    <row r="13" spans="1:7" x14ac:dyDescent="0.2">
      <c r="A13" s="13" t="s">
        <v>84</v>
      </c>
      <c r="B13" s="13"/>
      <c r="C13" s="13">
        <v>1716</v>
      </c>
      <c r="D13" s="13">
        <v>1513</v>
      </c>
      <c r="E13" s="13">
        <v>1543</v>
      </c>
      <c r="F13" s="13">
        <v>1687</v>
      </c>
      <c r="G13" s="13">
        <v>1416</v>
      </c>
    </row>
    <row r="14" spans="1:7" x14ac:dyDescent="0.2">
      <c r="A14" s="13" t="s">
        <v>87</v>
      </c>
      <c r="B14" s="13"/>
      <c r="C14" s="13">
        <v>595</v>
      </c>
      <c r="D14" s="13">
        <v>650</v>
      </c>
      <c r="E14" s="13">
        <v>649</v>
      </c>
      <c r="F14" s="13">
        <v>847</v>
      </c>
      <c r="G14" s="13">
        <v>761</v>
      </c>
    </row>
    <row r="15" spans="1:7" x14ac:dyDescent="0.2">
      <c r="A15" s="13" t="s">
        <v>92</v>
      </c>
      <c r="B15" s="13"/>
      <c r="C15" s="13">
        <v>523</v>
      </c>
      <c r="D15" s="13">
        <v>528</v>
      </c>
      <c r="E15" s="13">
        <v>562</v>
      </c>
      <c r="F15" s="13">
        <v>594</v>
      </c>
      <c r="G15" s="13">
        <v>648</v>
      </c>
    </row>
    <row r="16" spans="1:7" x14ac:dyDescent="0.2">
      <c r="A16" s="13" t="s">
        <v>93</v>
      </c>
      <c r="B16" s="13"/>
      <c r="C16" s="13">
        <v>190</v>
      </c>
      <c r="D16" s="13">
        <v>230</v>
      </c>
      <c r="E16" s="13">
        <v>233</v>
      </c>
      <c r="F16" s="13">
        <v>246</v>
      </c>
      <c r="G16" s="13">
        <v>259</v>
      </c>
    </row>
    <row r="17" spans="1:7" x14ac:dyDescent="0.2">
      <c r="A17" s="13" t="s">
        <v>98</v>
      </c>
      <c r="B17" s="13"/>
      <c r="C17" s="13">
        <v>160</v>
      </c>
      <c r="D17" s="13">
        <v>184</v>
      </c>
      <c r="E17" s="13">
        <v>205</v>
      </c>
      <c r="F17" s="13">
        <v>231</v>
      </c>
      <c r="G17" s="13">
        <v>251</v>
      </c>
    </row>
    <row r="18" spans="1:7" x14ac:dyDescent="0.2">
      <c r="A18" s="13"/>
      <c r="B18" s="13"/>
      <c r="C18" s="13"/>
      <c r="D18" s="13"/>
      <c r="E18" s="13"/>
      <c r="F18" s="13"/>
      <c r="G18" s="13"/>
    </row>
    <row r="19" spans="1:7" x14ac:dyDescent="0.2">
      <c r="A19" s="14" t="s">
        <v>160</v>
      </c>
      <c r="B19" s="13"/>
      <c r="C19" s="13"/>
      <c r="D19" s="13"/>
      <c r="E19" s="13"/>
      <c r="F19" s="13"/>
      <c r="G19" s="13"/>
    </row>
    <row r="20" spans="1:7" x14ac:dyDescent="0.2">
      <c r="A20" s="13" t="s">
        <v>161</v>
      </c>
      <c r="B20" s="13"/>
      <c r="C20" s="13">
        <v>2317</v>
      </c>
      <c r="D20" s="13">
        <v>2288</v>
      </c>
      <c r="E20" s="13">
        <v>2462</v>
      </c>
      <c r="F20" s="13">
        <v>2448</v>
      </c>
      <c r="G20" s="13">
        <v>2492</v>
      </c>
    </row>
    <row r="21" spans="1:7" x14ac:dyDescent="0.2">
      <c r="A21" s="13"/>
      <c r="B21" s="13" t="s">
        <v>124</v>
      </c>
      <c r="C21" s="13">
        <v>1866</v>
      </c>
      <c r="D21" s="13">
        <v>1925</v>
      </c>
      <c r="E21" s="13">
        <v>2110</v>
      </c>
      <c r="F21" s="13">
        <v>2072</v>
      </c>
      <c r="G21" s="13">
        <v>2068</v>
      </c>
    </row>
    <row r="22" spans="1:7" x14ac:dyDescent="0.2">
      <c r="A22" s="13"/>
      <c r="B22" s="13" t="s">
        <v>125</v>
      </c>
      <c r="C22" s="13">
        <v>271</v>
      </c>
      <c r="D22" s="13">
        <v>252</v>
      </c>
      <c r="E22" s="13">
        <v>261</v>
      </c>
      <c r="F22" s="13">
        <v>250</v>
      </c>
      <c r="G22" s="13">
        <v>284</v>
      </c>
    </row>
    <row r="23" spans="1:7" x14ac:dyDescent="0.2">
      <c r="A23" s="13"/>
      <c r="B23" s="13" t="s">
        <v>162</v>
      </c>
      <c r="C23" s="13">
        <v>180</v>
      </c>
      <c r="D23" s="13">
        <v>111</v>
      </c>
      <c r="E23" s="13">
        <v>91</v>
      </c>
      <c r="F23" s="13">
        <v>126</v>
      </c>
      <c r="G23" s="13">
        <v>141</v>
      </c>
    </row>
    <row r="24" spans="1:7" x14ac:dyDescent="0.2">
      <c r="A24" s="13" t="s">
        <v>126</v>
      </c>
      <c r="B24" s="13"/>
      <c r="C24" s="13">
        <v>459</v>
      </c>
      <c r="D24" s="13">
        <v>476</v>
      </c>
      <c r="E24" s="13">
        <v>432</v>
      </c>
      <c r="F24" s="13">
        <v>480</v>
      </c>
      <c r="G24" s="13">
        <v>525</v>
      </c>
    </row>
    <row r="25" spans="1:7" x14ac:dyDescent="0.2">
      <c r="A25" s="13" t="s">
        <v>89</v>
      </c>
      <c r="B25" s="13"/>
      <c r="C25" s="13">
        <v>168</v>
      </c>
      <c r="D25" s="13">
        <v>178</v>
      </c>
      <c r="E25" s="13">
        <v>215</v>
      </c>
      <c r="F25" s="13">
        <v>253</v>
      </c>
      <c r="G25" s="13">
        <v>297</v>
      </c>
    </row>
    <row r="26" spans="1:7" x14ac:dyDescent="0.2">
      <c r="A26" s="13"/>
      <c r="B26" s="13"/>
      <c r="C26" s="13"/>
      <c r="D26" s="13"/>
      <c r="E26" s="13"/>
      <c r="F26" s="13"/>
      <c r="G26" s="13"/>
    </row>
    <row r="27" spans="1:7" x14ac:dyDescent="0.2">
      <c r="A27" s="14" t="s">
        <v>163</v>
      </c>
      <c r="B27" s="13"/>
      <c r="C27" s="13"/>
      <c r="D27" s="13"/>
      <c r="E27" s="13"/>
      <c r="F27" s="13"/>
      <c r="G27" s="13"/>
    </row>
    <row r="28" spans="1:7" x14ac:dyDescent="0.2">
      <c r="A28" s="13" t="s">
        <v>63</v>
      </c>
      <c r="B28" s="13"/>
      <c r="C28" s="13">
        <v>8845</v>
      </c>
      <c r="D28" s="13">
        <v>8827</v>
      </c>
      <c r="E28" s="13">
        <v>9894</v>
      </c>
      <c r="F28" s="13">
        <v>10752</v>
      </c>
      <c r="G28" s="13">
        <v>11546</v>
      </c>
    </row>
    <row r="29" spans="1:7" x14ac:dyDescent="0.2">
      <c r="A29" s="13" t="s">
        <v>64</v>
      </c>
      <c r="B29" s="13"/>
      <c r="C29" s="13">
        <v>3170</v>
      </c>
      <c r="D29" s="13">
        <v>2899</v>
      </c>
      <c r="E29" s="13">
        <v>3133</v>
      </c>
      <c r="F29" s="13">
        <v>3285</v>
      </c>
      <c r="G29" s="13">
        <v>3323</v>
      </c>
    </row>
    <row r="30" spans="1:7" x14ac:dyDescent="0.2">
      <c r="A30" s="13" t="s">
        <v>65</v>
      </c>
      <c r="B30" s="13"/>
      <c r="C30" s="13">
        <v>12014</v>
      </c>
      <c r="D30" s="13">
        <v>11726</v>
      </c>
      <c r="E30" s="13">
        <v>13028</v>
      </c>
      <c r="F30" s="13">
        <v>14038</v>
      </c>
      <c r="G30" s="13">
        <v>14868</v>
      </c>
    </row>
    <row r="31" spans="1:7" x14ac:dyDescent="0.2">
      <c r="A31" s="13"/>
      <c r="B31" s="13"/>
      <c r="C31" s="13"/>
      <c r="D31" s="13"/>
      <c r="E31" s="13"/>
      <c r="F31" s="13"/>
      <c r="G31" s="13"/>
    </row>
    <row r="32" spans="1:7" x14ac:dyDescent="0.2">
      <c r="A32" s="14" t="s">
        <v>164</v>
      </c>
      <c r="B32" s="13"/>
      <c r="C32" s="13"/>
      <c r="D32" s="13"/>
      <c r="E32" s="13"/>
      <c r="F32" s="13"/>
      <c r="G32" s="13"/>
    </row>
    <row r="33" spans="1:7" x14ac:dyDescent="0.2">
      <c r="A33" s="13" t="s">
        <v>91</v>
      </c>
      <c r="B33" s="13"/>
      <c r="C33" s="13">
        <v>1668</v>
      </c>
      <c r="D33" s="13">
        <v>1767</v>
      </c>
      <c r="E33" s="13">
        <v>2274</v>
      </c>
      <c r="F33" s="13">
        <v>2289</v>
      </c>
      <c r="G33" s="13">
        <v>2362</v>
      </c>
    </row>
    <row r="34" spans="1:7" x14ac:dyDescent="0.2">
      <c r="A34" s="13" t="s">
        <v>136</v>
      </c>
      <c r="B34" s="13"/>
      <c r="C34" s="13">
        <v>1737</v>
      </c>
      <c r="D34" s="13">
        <v>1947</v>
      </c>
      <c r="E34" s="13">
        <v>2408</v>
      </c>
      <c r="F34" s="13">
        <v>2408</v>
      </c>
      <c r="G34" s="13">
        <v>2321</v>
      </c>
    </row>
    <row r="35" spans="1:7" x14ac:dyDescent="0.2">
      <c r="A35" s="13" t="s">
        <v>141</v>
      </c>
      <c r="B35" s="13"/>
      <c r="C35" s="13">
        <v>668</v>
      </c>
      <c r="D35" s="13">
        <v>431</v>
      </c>
      <c r="E35" s="13">
        <v>168</v>
      </c>
      <c r="F35" s="13">
        <v>515</v>
      </c>
      <c r="G35" s="13">
        <v>946</v>
      </c>
    </row>
    <row r="36" spans="1:7" x14ac:dyDescent="0.2">
      <c r="A36" s="13" t="s">
        <v>140</v>
      </c>
      <c r="B36" s="13"/>
      <c r="C36" s="13">
        <v>588</v>
      </c>
      <c r="D36" s="13">
        <v>639</v>
      </c>
      <c r="E36" s="13">
        <v>627</v>
      </c>
      <c r="F36" s="13">
        <v>658</v>
      </c>
      <c r="G36" s="13">
        <v>655</v>
      </c>
    </row>
    <row r="37" spans="1:7" x14ac:dyDescent="0.2">
      <c r="A37" s="13" t="s">
        <v>97</v>
      </c>
      <c r="B37" s="13"/>
      <c r="C37" s="13">
        <v>513</v>
      </c>
      <c r="D37" s="13">
        <v>466</v>
      </c>
      <c r="E37" s="13">
        <v>520</v>
      </c>
      <c r="F37" s="13">
        <v>545</v>
      </c>
      <c r="G37" s="13">
        <v>608</v>
      </c>
    </row>
    <row r="38" spans="1:7" x14ac:dyDescent="0.2">
      <c r="A38" s="13"/>
      <c r="B38" s="13"/>
      <c r="C38" s="13"/>
      <c r="D38" s="13"/>
      <c r="E38" s="13"/>
      <c r="F38" s="13"/>
      <c r="G38" s="13"/>
    </row>
    <row r="39" spans="1:7" x14ac:dyDescent="0.2">
      <c r="A39" s="14" t="s">
        <v>165</v>
      </c>
      <c r="B39" s="13"/>
      <c r="C39" s="13"/>
      <c r="D39" s="13"/>
      <c r="E39" s="13"/>
      <c r="F39" s="13"/>
      <c r="G39" s="13"/>
    </row>
    <row r="40" spans="1:7" x14ac:dyDescent="0.2">
      <c r="A40" s="13" t="s">
        <v>126</v>
      </c>
      <c r="B40" s="13"/>
      <c r="C40" s="13">
        <v>1407</v>
      </c>
      <c r="D40" s="13">
        <v>1189</v>
      </c>
      <c r="E40" s="13">
        <v>1170</v>
      </c>
      <c r="F40" s="13">
        <v>1229</v>
      </c>
      <c r="G40" s="13">
        <v>1154</v>
      </c>
    </row>
    <row r="41" spans="1:7" x14ac:dyDescent="0.2">
      <c r="A41" s="13" t="s">
        <v>161</v>
      </c>
      <c r="B41" s="13"/>
      <c r="C41" s="13">
        <v>625</v>
      </c>
      <c r="D41" s="13">
        <v>617</v>
      </c>
      <c r="E41" s="13">
        <v>704</v>
      </c>
      <c r="F41" s="13">
        <v>778</v>
      </c>
      <c r="G41" s="13">
        <v>763</v>
      </c>
    </row>
    <row r="42" spans="1:7" x14ac:dyDescent="0.2">
      <c r="A42" s="13"/>
      <c r="B42" s="13" t="s">
        <v>124</v>
      </c>
      <c r="C42" s="13">
        <v>545</v>
      </c>
      <c r="D42" s="13">
        <v>543</v>
      </c>
      <c r="E42" s="13">
        <v>625</v>
      </c>
      <c r="F42" s="13">
        <v>689</v>
      </c>
      <c r="G42" s="13">
        <v>671</v>
      </c>
    </row>
    <row r="43" spans="1:7" x14ac:dyDescent="0.2">
      <c r="A43" s="13"/>
      <c r="B43" s="13" t="s">
        <v>162</v>
      </c>
      <c r="C43" s="13">
        <v>60</v>
      </c>
      <c r="D43" s="13">
        <v>59</v>
      </c>
      <c r="E43" s="13">
        <v>60</v>
      </c>
      <c r="F43" s="13">
        <v>67</v>
      </c>
      <c r="G43" s="13">
        <v>77</v>
      </c>
    </row>
    <row r="44" spans="1:7" x14ac:dyDescent="0.2">
      <c r="A44" s="13"/>
      <c r="B44" s="13" t="s">
        <v>125</v>
      </c>
      <c r="C44" s="13">
        <v>21</v>
      </c>
      <c r="D44" s="13">
        <v>16</v>
      </c>
      <c r="E44" s="13">
        <v>18</v>
      </c>
      <c r="F44" s="13">
        <v>22</v>
      </c>
      <c r="G44" s="13">
        <v>16</v>
      </c>
    </row>
    <row r="45" spans="1:7" x14ac:dyDescent="0.2">
      <c r="A45" s="13" t="s">
        <v>89</v>
      </c>
      <c r="B45" s="13"/>
      <c r="C45" s="13">
        <v>445</v>
      </c>
      <c r="D45" s="13">
        <v>440</v>
      </c>
      <c r="E45" s="13">
        <v>488</v>
      </c>
      <c r="F45" s="13">
        <v>449</v>
      </c>
      <c r="G45" s="13">
        <v>476</v>
      </c>
    </row>
    <row r="46" spans="1:7" x14ac:dyDescent="0.2">
      <c r="A46" s="31"/>
      <c r="B46" s="31"/>
      <c r="C46" s="31"/>
      <c r="D46" s="31"/>
      <c r="E46" s="31"/>
      <c r="F46" s="31"/>
      <c r="G46" s="31"/>
    </row>
    <row r="47" spans="1:7" x14ac:dyDescent="0.2">
      <c r="A47" s="26" t="s">
        <v>166</v>
      </c>
      <c r="B47" s="26"/>
      <c r="C47" s="26"/>
      <c r="D47" s="26"/>
      <c r="E47" s="26"/>
      <c r="F47" s="26"/>
      <c r="G47" s="26"/>
    </row>
    <row r="48" spans="1:7" x14ac:dyDescent="0.2">
      <c r="A48" s="26"/>
      <c r="B48" s="26"/>
      <c r="C48" s="26"/>
      <c r="D48" s="26"/>
      <c r="E48" s="26"/>
      <c r="F48" s="26"/>
      <c r="G48" s="26"/>
    </row>
    <row r="49" spans="1:7" x14ac:dyDescent="0.2">
      <c r="A49" s="18"/>
      <c r="B49" s="18"/>
      <c r="C49" s="18"/>
      <c r="D49" s="18"/>
      <c r="E49" s="18"/>
      <c r="F49" s="18"/>
      <c r="G49" s="18"/>
    </row>
    <row r="50" spans="1:7" x14ac:dyDescent="0.2">
      <c r="A50" s="27" t="s">
        <v>58</v>
      </c>
      <c r="B50" s="27"/>
      <c r="C50" s="11"/>
      <c r="D50" s="11"/>
      <c r="E50" s="11"/>
      <c r="F50" s="11"/>
      <c r="G50" s="11"/>
    </row>
  </sheetData>
  <mergeCells count="8">
    <mergeCell ref="A47:G47"/>
    <mergeCell ref="A48:G48"/>
    <mergeCell ref="A50:B50"/>
    <mergeCell ref="A3:C3"/>
    <mergeCell ref="A1:C1"/>
    <mergeCell ref="A2:C2"/>
    <mergeCell ref="C5:G5"/>
    <mergeCell ref="A46:G46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0"/>
  <sheetViews>
    <sheetView workbookViewId="0">
      <selection sqref="A1:C1"/>
    </sheetView>
  </sheetViews>
  <sheetFormatPr defaultRowHeight="14.25" x14ac:dyDescent="0.2"/>
  <cols>
    <col min="1" max="1" width="6.375" customWidth="1"/>
    <col min="2" max="2" width="35.75" customWidth="1"/>
    <col min="3" max="7" width="7.125" customWidth="1"/>
  </cols>
  <sheetData>
    <row r="1" spans="1:7" x14ac:dyDescent="0.2">
      <c r="A1" s="23" t="s">
        <v>173</v>
      </c>
      <c r="B1" s="22"/>
      <c r="C1" s="22"/>
      <c r="D1" s="11"/>
      <c r="E1" s="11"/>
      <c r="F1" s="11"/>
      <c r="G1" s="11"/>
    </row>
    <row r="2" spans="1:7" ht="17.25" x14ac:dyDescent="0.25">
      <c r="A2" s="24" t="s">
        <v>174</v>
      </c>
      <c r="B2" s="22"/>
      <c r="C2" s="22"/>
      <c r="D2" s="11"/>
      <c r="E2" s="11"/>
      <c r="F2" s="11"/>
      <c r="G2" s="11"/>
    </row>
    <row r="3" spans="1:7" x14ac:dyDescent="0.2">
      <c r="A3" s="23" t="s">
        <v>121</v>
      </c>
      <c r="B3" s="22"/>
      <c r="C3" s="22"/>
      <c r="D3" s="11"/>
      <c r="E3" s="11"/>
      <c r="F3" s="11"/>
      <c r="G3" s="11"/>
    </row>
    <row r="4" spans="1:7" x14ac:dyDescent="0.2">
      <c r="A4" s="12"/>
      <c r="B4" s="12"/>
      <c r="C4" s="20">
        <v>2015</v>
      </c>
      <c r="D4" s="20">
        <v>2016</v>
      </c>
      <c r="E4" s="20">
        <v>2017</v>
      </c>
      <c r="F4" s="20">
        <v>2018</v>
      </c>
      <c r="G4" s="19">
        <v>2019</v>
      </c>
    </row>
    <row r="5" spans="1:7" x14ac:dyDescent="0.2">
      <c r="A5" s="4"/>
      <c r="B5" s="4"/>
      <c r="C5" s="30" t="s">
        <v>22</v>
      </c>
      <c r="D5" s="30"/>
      <c r="E5" s="30"/>
      <c r="F5" s="30"/>
      <c r="G5" s="28"/>
    </row>
    <row r="6" spans="1:7" x14ac:dyDescent="0.2">
      <c r="A6" s="13"/>
      <c r="B6" s="13"/>
      <c r="C6" s="13"/>
      <c r="D6" s="13"/>
      <c r="E6" s="13"/>
      <c r="F6" s="13"/>
      <c r="G6" s="13"/>
    </row>
    <row r="7" spans="1:7" x14ac:dyDescent="0.2">
      <c r="A7" s="14" t="s">
        <v>158</v>
      </c>
      <c r="B7" s="13"/>
      <c r="C7" s="13"/>
      <c r="D7" s="13"/>
      <c r="E7" s="13"/>
      <c r="F7" s="13"/>
      <c r="G7" s="13"/>
    </row>
    <row r="8" spans="1:7" x14ac:dyDescent="0.2">
      <c r="A8" s="13" t="s">
        <v>63</v>
      </c>
      <c r="B8" s="13"/>
      <c r="C8" s="13">
        <v>2986</v>
      </c>
      <c r="D8" s="13">
        <v>2926</v>
      </c>
      <c r="E8" s="13">
        <v>2989</v>
      </c>
      <c r="F8" s="13">
        <v>3130</v>
      </c>
      <c r="G8" s="13">
        <v>2898</v>
      </c>
    </row>
    <row r="9" spans="1:7" x14ac:dyDescent="0.2">
      <c r="A9" s="13" t="s">
        <v>64</v>
      </c>
      <c r="B9" s="13"/>
      <c r="C9" s="13">
        <v>1591</v>
      </c>
      <c r="D9" s="13">
        <v>1750</v>
      </c>
      <c r="E9" s="13">
        <v>1732</v>
      </c>
      <c r="F9" s="13">
        <v>1824</v>
      </c>
      <c r="G9" s="13">
        <v>1678</v>
      </c>
    </row>
    <row r="10" spans="1:7" x14ac:dyDescent="0.2">
      <c r="A10" s="13" t="s">
        <v>65</v>
      </c>
      <c r="B10" s="13"/>
      <c r="C10" s="13">
        <v>4577</v>
      </c>
      <c r="D10" s="13">
        <v>4676</v>
      </c>
      <c r="E10" s="13">
        <v>4721</v>
      </c>
      <c r="F10" s="13">
        <v>4954</v>
      </c>
      <c r="G10" s="13">
        <v>4576</v>
      </c>
    </row>
    <row r="11" spans="1:7" x14ac:dyDescent="0.2">
      <c r="A11" s="13"/>
      <c r="B11" s="13"/>
      <c r="C11" s="13"/>
      <c r="D11" s="13"/>
      <c r="E11" s="13"/>
      <c r="F11" s="13"/>
      <c r="G11" s="13"/>
    </row>
    <row r="12" spans="1:7" x14ac:dyDescent="0.2">
      <c r="A12" s="14" t="s">
        <v>159</v>
      </c>
      <c r="B12" s="13"/>
      <c r="C12" s="13"/>
      <c r="D12" s="13"/>
      <c r="E12" s="13"/>
      <c r="F12" s="13"/>
      <c r="G12" s="13"/>
    </row>
    <row r="13" spans="1:7" x14ac:dyDescent="0.2">
      <c r="A13" s="13" t="s">
        <v>84</v>
      </c>
      <c r="B13" s="13"/>
      <c r="C13" s="13">
        <v>1007</v>
      </c>
      <c r="D13" s="13">
        <v>945</v>
      </c>
      <c r="E13" s="13">
        <v>1007</v>
      </c>
      <c r="F13" s="13">
        <v>1115</v>
      </c>
      <c r="G13" s="13">
        <v>952</v>
      </c>
    </row>
    <row r="14" spans="1:7" x14ac:dyDescent="0.2">
      <c r="A14" s="13" t="s">
        <v>98</v>
      </c>
      <c r="B14" s="13"/>
      <c r="C14" s="13">
        <v>126</v>
      </c>
      <c r="D14" s="13">
        <v>158</v>
      </c>
      <c r="E14" s="13">
        <v>162</v>
      </c>
      <c r="F14" s="13">
        <v>168</v>
      </c>
      <c r="G14" s="13">
        <v>178</v>
      </c>
    </row>
    <row r="15" spans="1:7" x14ac:dyDescent="0.2">
      <c r="A15" s="13" t="s">
        <v>92</v>
      </c>
      <c r="B15" s="13"/>
      <c r="C15" s="13">
        <v>119</v>
      </c>
      <c r="D15" s="13">
        <v>122</v>
      </c>
      <c r="E15" s="13">
        <v>148</v>
      </c>
      <c r="F15" s="13">
        <v>152</v>
      </c>
      <c r="G15" s="13">
        <v>176</v>
      </c>
    </row>
    <row r="16" spans="1:7" x14ac:dyDescent="0.2">
      <c r="A16" s="13" t="s">
        <v>93</v>
      </c>
      <c r="B16" s="13"/>
      <c r="C16" s="13">
        <v>145</v>
      </c>
      <c r="D16" s="13">
        <v>170</v>
      </c>
      <c r="E16" s="13">
        <v>176</v>
      </c>
      <c r="F16" s="13">
        <v>181</v>
      </c>
      <c r="G16" s="13">
        <v>176</v>
      </c>
    </row>
    <row r="17" spans="1:7" x14ac:dyDescent="0.2">
      <c r="A17" s="13" t="s">
        <v>91</v>
      </c>
      <c r="B17" s="13"/>
      <c r="C17" s="13">
        <v>87</v>
      </c>
      <c r="D17" s="13">
        <v>89</v>
      </c>
      <c r="E17" s="13">
        <v>92</v>
      </c>
      <c r="F17" s="13">
        <v>125</v>
      </c>
      <c r="G17" s="13">
        <v>113</v>
      </c>
    </row>
    <row r="18" spans="1:7" x14ac:dyDescent="0.2">
      <c r="A18" s="13"/>
      <c r="B18" s="13"/>
      <c r="C18" s="13"/>
      <c r="D18" s="13"/>
      <c r="E18" s="13"/>
      <c r="F18" s="13"/>
      <c r="G18" s="13"/>
    </row>
    <row r="19" spans="1:7" x14ac:dyDescent="0.2">
      <c r="A19" s="14" t="s">
        <v>160</v>
      </c>
      <c r="B19" s="13"/>
      <c r="C19" s="13"/>
      <c r="D19" s="13"/>
      <c r="E19" s="13"/>
      <c r="F19" s="13"/>
      <c r="G19" s="13"/>
    </row>
    <row r="20" spans="1:7" x14ac:dyDescent="0.2">
      <c r="A20" s="13" t="s">
        <v>161</v>
      </c>
      <c r="B20" s="13"/>
      <c r="C20" s="13">
        <v>1106</v>
      </c>
      <c r="D20" s="13">
        <v>1202</v>
      </c>
      <c r="E20" s="13">
        <v>1228</v>
      </c>
      <c r="F20" s="13">
        <v>1339</v>
      </c>
      <c r="G20" s="13">
        <v>1275</v>
      </c>
    </row>
    <row r="21" spans="1:7" x14ac:dyDescent="0.2">
      <c r="A21" s="13"/>
      <c r="B21" s="13" t="s">
        <v>124</v>
      </c>
      <c r="C21" s="13">
        <v>798</v>
      </c>
      <c r="D21" s="13">
        <v>929</v>
      </c>
      <c r="E21" s="13">
        <v>954</v>
      </c>
      <c r="F21" s="13">
        <v>1057</v>
      </c>
      <c r="G21" s="13">
        <v>965</v>
      </c>
    </row>
    <row r="22" spans="1:7" x14ac:dyDescent="0.2">
      <c r="A22" s="13"/>
      <c r="B22" s="13" t="s">
        <v>125</v>
      </c>
      <c r="C22" s="13">
        <v>236</v>
      </c>
      <c r="D22" s="13">
        <v>223</v>
      </c>
      <c r="E22" s="13">
        <v>230</v>
      </c>
      <c r="F22" s="13">
        <v>217</v>
      </c>
      <c r="G22" s="13">
        <v>248</v>
      </c>
    </row>
    <row r="23" spans="1:7" x14ac:dyDescent="0.2">
      <c r="A23" s="13"/>
      <c r="B23" s="13" t="s">
        <v>162</v>
      </c>
      <c r="C23" s="13">
        <v>72</v>
      </c>
      <c r="D23" s="13">
        <v>51</v>
      </c>
      <c r="E23" s="13">
        <v>45</v>
      </c>
      <c r="F23" s="13">
        <v>65</v>
      </c>
      <c r="G23" s="13">
        <v>63</v>
      </c>
    </row>
    <row r="24" spans="1:7" x14ac:dyDescent="0.2">
      <c r="A24" s="13" t="s">
        <v>126</v>
      </c>
      <c r="B24" s="13"/>
      <c r="C24" s="13">
        <v>165</v>
      </c>
      <c r="D24" s="13">
        <v>172</v>
      </c>
      <c r="E24" s="13">
        <v>137</v>
      </c>
      <c r="F24" s="13">
        <v>162</v>
      </c>
      <c r="G24" s="13">
        <v>183</v>
      </c>
    </row>
    <row r="25" spans="1:7" x14ac:dyDescent="0.2">
      <c r="A25" s="13" t="s">
        <v>89</v>
      </c>
      <c r="B25" s="13"/>
      <c r="C25" s="13">
        <v>54</v>
      </c>
      <c r="D25" s="13">
        <v>80</v>
      </c>
      <c r="E25" s="13">
        <v>80</v>
      </c>
      <c r="F25" s="13">
        <v>93</v>
      </c>
      <c r="G25" s="13">
        <v>92</v>
      </c>
    </row>
    <row r="26" spans="1:7" x14ac:dyDescent="0.2">
      <c r="A26" s="13"/>
      <c r="B26" s="13"/>
      <c r="C26" s="13"/>
      <c r="D26" s="13"/>
      <c r="E26" s="13"/>
      <c r="F26" s="13"/>
      <c r="G26" s="13"/>
    </row>
    <row r="27" spans="1:7" x14ac:dyDescent="0.2">
      <c r="A27" s="14" t="s">
        <v>163</v>
      </c>
      <c r="B27" s="13"/>
      <c r="C27" s="13"/>
      <c r="D27" s="13"/>
      <c r="E27" s="13"/>
      <c r="F27" s="13"/>
      <c r="G27" s="13"/>
    </row>
    <row r="28" spans="1:7" x14ac:dyDescent="0.2">
      <c r="A28" s="13" t="s">
        <v>63</v>
      </c>
      <c r="B28" s="13"/>
      <c r="C28" s="13">
        <v>6698</v>
      </c>
      <c r="D28" s="13">
        <v>6570</v>
      </c>
      <c r="E28" s="13">
        <v>7191</v>
      </c>
      <c r="F28" s="13">
        <v>7917</v>
      </c>
      <c r="G28" s="13">
        <v>8465</v>
      </c>
    </row>
    <row r="29" spans="1:7" x14ac:dyDescent="0.2">
      <c r="A29" s="13" t="s">
        <v>64</v>
      </c>
      <c r="B29" s="13"/>
      <c r="C29" s="13">
        <v>1422</v>
      </c>
      <c r="D29" s="13">
        <v>1443</v>
      </c>
      <c r="E29" s="13">
        <v>1611</v>
      </c>
      <c r="F29" s="13">
        <v>1710</v>
      </c>
      <c r="G29" s="13">
        <v>1770</v>
      </c>
    </row>
    <row r="30" spans="1:7" x14ac:dyDescent="0.2">
      <c r="A30" s="13" t="s">
        <v>65</v>
      </c>
      <c r="B30" s="13"/>
      <c r="C30" s="13">
        <v>8119</v>
      </c>
      <c r="D30" s="13">
        <v>8012</v>
      </c>
      <c r="E30" s="13">
        <v>8802</v>
      </c>
      <c r="F30" s="13">
        <v>9626</v>
      </c>
      <c r="G30" s="13">
        <v>10235</v>
      </c>
    </row>
    <row r="31" spans="1:7" x14ac:dyDescent="0.2">
      <c r="A31" s="13"/>
      <c r="B31" s="13"/>
      <c r="C31" s="13"/>
      <c r="D31" s="13"/>
      <c r="E31" s="13"/>
      <c r="F31" s="13"/>
      <c r="G31" s="13"/>
    </row>
    <row r="32" spans="1:7" x14ac:dyDescent="0.2">
      <c r="A32" s="14" t="s">
        <v>164</v>
      </c>
      <c r="B32" s="13"/>
      <c r="C32" s="13"/>
      <c r="D32" s="13"/>
      <c r="E32" s="13"/>
      <c r="F32" s="13"/>
      <c r="G32" s="13"/>
    </row>
    <row r="33" spans="1:7" x14ac:dyDescent="0.2">
      <c r="A33" s="13" t="s">
        <v>91</v>
      </c>
      <c r="B33" s="13"/>
      <c r="C33" s="13">
        <v>1191</v>
      </c>
      <c r="D33" s="13">
        <v>1243</v>
      </c>
      <c r="E33" s="13">
        <v>1539</v>
      </c>
      <c r="F33" s="13">
        <v>1587</v>
      </c>
      <c r="G33" s="13">
        <v>1666</v>
      </c>
    </row>
    <row r="34" spans="1:7" x14ac:dyDescent="0.2">
      <c r="A34" s="13" t="s">
        <v>136</v>
      </c>
      <c r="B34" s="13"/>
      <c r="C34" s="13">
        <v>1276</v>
      </c>
      <c r="D34" s="13">
        <v>1377</v>
      </c>
      <c r="E34" s="13">
        <v>1714</v>
      </c>
      <c r="F34" s="13">
        <v>1631</v>
      </c>
      <c r="G34" s="13">
        <v>1494</v>
      </c>
    </row>
    <row r="35" spans="1:7" x14ac:dyDescent="0.2">
      <c r="A35" s="13" t="s">
        <v>141</v>
      </c>
      <c r="B35" s="13"/>
      <c r="C35" s="13">
        <v>649</v>
      </c>
      <c r="D35" s="13">
        <v>418</v>
      </c>
      <c r="E35" s="13">
        <v>158</v>
      </c>
      <c r="F35" s="13">
        <v>506</v>
      </c>
      <c r="G35" s="13">
        <v>934</v>
      </c>
    </row>
    <row r="36" spans="1:7" x14ac:dyDescent="0.2">
      <c r="A36" s="13" t="s">
        <v>140</v>
      </c>
      <c r="B36" s="13"/>
      <c r="C36" s="13">
        <v>478</v>
      </c>
      <c r="D36" s="13">
        <v>540</v>
      </c>
      <c r="E36" s="13">
        <v>517</v>
      </c>
      <c r="F36" s="13">
        <v>544</v>
      </c>
      <c r="G36" s="13">
        <v>527</v>
      </c>
    </row>
    <row r="37" spans="1:7" x14ac:dyDescent="0.2">
      <c r="A37" s="13" t="s">
        <v>97</v>
      </c>
      <c r="B37" s="13"/>
      <c r="C37" s="13">
        <v>354</v>
      </c>
      <c r="D37" s="13">
        <v>315</v>
      </c>
      <c r="E37" s="13">
        <v>349</v>
      </c>
      <c r="F37" s="13">
        <v>364</v>
      </c>
      <c r="G37" s="13">
        <v>380</v>
      </c>
    </row>
    <row r="38" spans="1:7" x14ac:dyDescent="0.2">
      <c r="A38" s="13"/>
      <c r="B38" s="13"/>
      <c r="C38" s="13"/>
      <c r="D38" s="13"/>
      <c r="E38" s="13"/>
      <c r="F38" s="13"/>
      <c r="G38" s="13"/>
    </row>
    <row r="39" spans="1:7" x14ac:dyDescent="0.2">
      <c r="A39" s="14" t="s">
        <v>165</v>
      </c>
      <c r="B39" s="13"/>
      <c r="C39" s="13"/>
      <c r="D39" s="13"/>
      <c r="E39" s="13"/>
      <c r="F39" s="13"/>
      <c r="G39" s="13"/>
    </row>
    <row r="40" spans="1:7" x14ac:dyDescent="0.2">
      <c r="A40" s="13" t="s">
        <v>126</v>
      </c>
      <c r="B40" s="13"/>
      <c r="C40" s="13">
        <v>611</v>
      </c>
      <c r="D40" s="13">
        <v>598</v>
      </c>
      <c r="E40" s="13">
        <v>630</v>
      </c>
      <c r="F40" s="13">
        <v>687</v>
      </c>
      <c r="G40" s="13">
        <v>702</v>
      </c>
    </row>
    <row r="41" spans="1:7" x14ac:dyDescent="0.2">
      <c r="A41" s="13" t="s">
        <v>102</v>
      </c>
      <c r="B41" s="13"/>
      <c r="C41" s="13">
        <v>261</v>
      </c>
      <c r="D41" s="13">
        <v>268</v>
      </c>
      <c r="E41" s="13">
        <v>307</v>
      </c>
      <c r="F41" s="13">
        <v>302</v>
      </c>
      <c r="G41" s="13">
        <v>312</v>
      </c>
    </row>
    <row r="42" spans="1:7" x14ac:dyDescent="0.2">
      <c r="A42" s="13" t="s">
        <v>161</v>
      </c>
      <c r="B42" s="13"/>
      <c r="C42" s="13">
        <v>196</v>
      </c>
      <c r="D42" s="13">
        <v>197</v>
      </c>
      <c r="E42" s="13">
        <v>229</v>
      </c>
      <c r="F42" s="13">
        <v>287</v>
      </c>
      <c r="G42" s="13">
        <v>265</v>
      </c>
    </row>
    <row r="43" spans="1:7" x14ac:dyDescent="0.2">
      <c r="A43" s="13"/>
      <c r="B43" s="13" t="s">
        <v>124</v>
      </c>
      <c r="C43" s="13">
        <v>150</v>
      </c>
      <c r="D43" s="13">
        <v>156</v>
      </c>
      <c r="E43" s="13">
        <v>184</v>
      </c>
      <c r="F43" s="13">
        <v>236</v>
      </c>
      <c r="G43" s="13">
        <v>214</v>
      </c>
    </row>
    <row r="44" spans="1:7" x14ac:dyDescent="0.2">
      <c r="A44" s="13"/>
      <c r="B44" s="13" t="s">
        <v>162</v>
      </c>
      <c r="C44" s="13">
        <v>33</v>
      </c>
      <c r="D44" s="13">
        <v>30</v>
      </c>
      <c r="E44" s="13">
        <v>33</v>
      </c>
      <c r="F44" s="13">
        <v>37</v>
      </c>
      <c r="G44" s="13">
        <v>42</v>
      </c>
    </row>
    <row r="45" spans="1:7" x14ac:dyDescent="0.2">
      <c r="A45" s="13"/>
      <c r="B45" s="13" t="s">
        <v>125</v>
      </c>
      <c r="C45" s="13">
        <v>13</v>
      </c>
      <c r="D45" s="13">
        <v>11</v>
      </c>
      <c r="E45" s="13">
        <v>11</v>
      </c>
      <c r="F45" s="13">
        <v>14</v>
      </c>
      <c r="G45" s="13">
        <v>9</v>
      </c>
    </row>
    <row r="46" spans="1:7" x14ac:dyDescent="0.2">
      <c r="A46" s="31"/>
      <c r="B46" s="31"/>
      <c r="C46" s="31"/>
      <c r="D46" s="31"/>
      <c r="E46" s="31"/>
      <c r="F46" s="31"/>
      <c r="G46" s="31"/>
    </row>
    <row r="47" spans="1:7" x14ac:dyDescent="0.2">
      <c r="A47" s="26" t="s">
        <v>166</v>
      </c>
      <c r="B47" s="26"/>
      <c r="C47" s="26"/>
      <c r="D47" s="26"/>
      <c r="E47" s="26"/>
      <c r="F47" s="26"/>
      <c r="G47" s="26"/>
    </row>
    <row r="48" spans="1:7" x14ac:dyDescent="0.2">
      <c r="A48" s="26"/>
      <c r="B48" s="26"/>
      <c r="C48" s="26"/>
      <c r="D48" s="26"/>
      <c r="E48" s="26"/>
      <c r="F48" s="26"/>
      <c r="G48" s="26"/>
    </row>
    <row r="49" spans="1:7" x14ac:dyDescent="0.2">
      <c r="A49" s="18"/>
      <c r="B49" s="18"/>
      <c r="C49" s="18"/>
      <c r="D49" s="18"/>
      <c r="E49" s="18"/>
      <c r="F49" s="18"/>
      <c r="G49" s="18"/>
    </row>
    <row r="50" spans="1:7" x14ac:dyDescent="0.2">
      <c r="A50" s="27" t="s">
        <v>58</v>
      </c>
      <c r="B50" s="27"/>
      <c r="C50" s="11"/>
      <c r="D50" s="11"/>
      <c r="E50" s="11"/>
      <c r="F50" s="11"/>
      <c r="G50" s="11"/>
    </row>
  </sheetData>
  <mergeCells count="8">
    <mergeCell ref="A47:G47"/>
    <mergeCell ref="A48:G48"/>
    <mergeCell ref="A50:B50"/>
    <mergeCell ref="A3:C3"/>
    <mergeCell ref="A1:C1"/>
    <mergeCell ref="A2:C2"/>
    <mergeCell ref="C5:G5"/>
    <mergeCell ref="A46:G46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0"/>
  <sheetViews>
    <sheetView workbookViewId="0">
      <selection sqref="A1:C1"/>
    </sheetView>
  </sheetViews>
  <sheetFormatPr defaultRowHeight="14.25" x14ac:dyDescent="0.2"/>
  <cols>
    <col min="1" max="1" width="6.375" customWidth="1"/>
    <col min="2" max="2" width="35.75" customWidth="1"/>
    <col min="3" max="7" width="7.125" customWidth="1"/>
  </cols>
  <sheetData>
    <row r="1" spans="1:7" x14ac:dyDescent="0.2">
      <c r="A1" s="23" t="s">
        <v>175</v>
      </c>
      <c r="B1" s="22"/>
      <c r="C1" s="22"/>
      <c r="D1" s="11"/>
      <c r="E1" s="11"/>
      <c r="F1" s="11"/>
      <c r="G1" s="11"/>
    </row>
    <row r="2" spans="1:7" ht="17.25" x14ac:dyDescent="0.25">
      <c r="A2" s="24" t="s">
        <v>176</v>
      </c>
      <c r="B2" s="22"/>
      <c r="C2" s="22"/>
      <c r="D2" s="11"/>
      <c r="E2" s="11"/>
      <c r="F2" s="11"/>
      <c r="G2" s="11"/>
    </row>
    <row r="3" spans="1:7" x14ac:dyDescent="0.2">
      <c r="A3" s="23" t="s">
        <v>121</v>
      </c>
      <c r="B3" s="22"/>
      <c r="C3" s="22"/>
      <c r="D3" s="11"/>
      <c r="E3" s="11"/>
      <c r="F3" s="11"/>
      <c r="G3" s="11"/>
    </row>
    <row r="4" spans="1:7" x14ac:dyDescent="0.2">
      <c r="A4" s="12"/>
      <c r="B4" s="12"/>
      <c r="C4" s="20">
        <v>2015</v>
      </c>
      <c r="D4" s="20">
        <v>2016</v>
      </c>
      <c r="E4" s="20">
        <v>2017</v>
      </c>
      <c r="F4" s="20">
        <v>2018</v>
      </c>
      <c r="G4" s="19">
        <v>2019</v>
      </c>
    </row>
    <row r="5" spans="1:7" x14ac:dyDescent="0.2">
      <c r="A5" s="4"/>
      <c r="B5" s="4"/>
      <c r="C5" s="30" t="s">
        <v>22</v>
      </c>
      <c r="D5" s="30"/>
      <c r="E5" s="30"/>
      <c r="F5" s="30"/>
      <c r="G5" s="28"/>
    </row>
    <row r="6" spans="1:7" x14ac:dyDescent="0.2">
      <c r="A6" s="13"/>
      <c r="B6" s="13"/>
      <c r="C6" s="13"/>
      <c r="D6" s="13"/>
      <c r="E6" s="13"/>
      <c r="F6" s="13"/>
      <c r="G6" s="13"/>
    </row>
    <row r="7" spans="1:7" x14ac:dyDescent="0.2">
      <c r="A7" s="14" t="s">
        <v>158</v>
      </c>
      <c r="B7" s="13"/>
      <c r="C7" s="13"/>
      <c r="D7" s="13"/>
      <c r="E7" s="13"/>
      <c r="F7" s="13"/>
      <c r="G7" s="13"/>
    </row>
    <row r="8" spans="1:7" x14ac:dyDescent="0.2">
      <c r="A8" s="13" t="s">
        <v>63</v>
      </c>
      <c r="B8" s="13"/>
      <c r="C8" s="13">
        <v>1730</v>
      </c>
      <c r="D8" s="13">
        <v>1379</v>
      </c>
      <c r="E8" s="13">
        <v>1732</v>
      </c>
      <c r="F8" s="13">
        <v>1700</v>
      </c>
      <c r="G8" s="13">
        <v>1762</v>
      </c>
    </row>
    <row r="9" spans="1:7" x14ac:dyDescent="0.2">
      <c r="A9" s="13" t="s">
        <v>64</v>
      </c>
      <c r="B9" s="13"/>
      <c r="C9" s="13">
        <v>286</v>
      </c>
      <c r="D9" s="13">
        <v>267</v>
      </c>
      <c r="E9" s="13">
        <v>270</v>
      </c>
      <c r="F9" s="13">
        <v>231</v>
      </c>
      <c r="G9" s="13">
        <v>275</v>
      </c>
    </row>
    <row r="10" spans="1:7" x14ac:dyDescent="0.2">
      <c r="A10" s="13" t="s">
        <v>65</v>
      </c>
      <c r="B10" s="13"/>
      <c r="C10" s="13">
        <v>2016</v>
      </c>
      <c r="D10" s="13">
        <v>1646</v>
      </c>
      <c r="E10" s="13">
        <v>2002</v>
      </c>
      <c r="F10" s="13">
        <v>1932</v>
      </c>
      <c r="G10" s="13">
        <v>2037</v>
      </c>
    </row>
    <row r="11" spans="1:7" x14ac:dyDescent="0.2">
      <c r="A11" s="13"/>
      <c r="B11" s="13"/>
      <c r="C11" s="13"/>
      <c r="D11" s="13"/>
      <c r="E11" s="13"/>
      <c r="F11" s="13"/>
      <c r="G11" s="13"/>
    </row>
    <row r="12" spans="1:7" x14ac:dyDescent="0.2">
      <c r="A12" s="14" t="s">
        <v>159</v>
      </c>
      <c r="B12" s="13"/>
      <c r="C12" s="13"/>
      <c r="D12" s="13"/>
      <c r="E12" s="13"/>
      <c r="F12" s="13"/>
      <c r="G12" s="13"/>
    </row>
    <row r="13" spans="1:7" x14ac:dyDescent="0.2">
      <c r="A13" s="13" t="s">
        <v>82</v>
      </c>
      <c r="B13" s="13"/>
      <c r="C13" s="13">
        <v>1163</v>
      </c>
      <c r="D13" s="13">
        <v>919</v>
      </c>
      <c r="E13" s="13">
        <v>1202</v>
      </c>
      <c r="F13" s="13">
        <v>1142</v>
      </c>
      <c r="G13" s="13">
        <v>1174</v>
      </c>
    </row>
    <row r="14" spans="1:7" x14ac:dyDescent="0.2">
      <c r="A14" s="13" t="s">
        <v>84</v>
      </c>
      <c r="B14" s="13"/>
      <c r="C14" s="13">
        <v>268</v>
      </c>
      <c r="D14" s="13">
        <v>189</v>
      </c>
      <c r="E14" s="13">
        <v>220</v>
      </c>
      <c r="F14" s="13">
        <v>212</v>
      </c>
      <c r="G14" s="13">
        <v>195</v>
      </c>
    </row>
    <row r="15" spans="1:7" x14ac:dyDescent="0.2">
      <c r="A15" s="13" t="s">
        <v>87</v>
      </c>
      <c r="B15" s="13"/>
      <c r="C15" s="13">
        <v>57</v>
      </c>
      <c r="D15" s="13">
        <v>57</v>
      </c>
      <c r="E15" s="13">
        <v>53</v>
      </c>
      <c r="F15" s="13">
        <v>53</v>
      </c>
      <c r="G15" s="13">
        <v>50</v>
      </c>
    </row>
    <row r="16" spans="1:7" x14ac:dyDescent="0.2">
      <c r="A16" s="13" t="s">
        <v>143</v>
      </c>
      <c r="B16" s="13"/>
      <c r="C16" s="13">
        <v>1</v>
      </c>
      <c r="D16" s="13">
        <v>3</v>
      </c>
      <c r="E16" s="13">
        <v>13</v>
      </c>
      <c r="F16" s="13">
        <v>32</v>
      </c>
      <c r="G16" s="13">
        <v>43</v>
      </c>
    </row>
    <row r="17" spans="1:7" x14ac:dyDescent="0.2">
      <c r="A17" s="13" t="s">
        <v>136</v>
      </c>
      <c r="B17" s="13"/>
      <c r="C17" s="13">
        <v>17</v>
      </c>
      <c r="D17" s="13">
        <v>19</v>
      </c>
      <c r="E17" s="13">
        <v>23</v>
      </c>
      <c r="F17" s="13">
        <v>30</v>
      </c>
      <c r="G17" s="13">
        <v>42</v>
      </c>
    </row>
    <row r="18" spans="1:7" x14ac:dyDescent="0.2">
      <c r="A18" s="13"/>
      <c r="B18" s="13"/>
      <c r="C18" s="13"/>
      <c r="D18" s="13"/>
      <c r="E18" s="13"/>
      <c r="F18" s="13"/>
      <c r="G18" s="13"/>
    </row>
    <row r="19" spans="1:7" x14ac:dyDescent="0.2">
      <c r="A19" s="14" t="s">
        <v>160</v>
      </c>
      <c r="B19" s="13"/>
      <c r="C19" s="13"/>
      <c r="D19" s="13"/>
      <c r="E19" s="13"/>
      <c r="F19" s="13"/>
      <c r="G19" s="13"/>
    </row>
    <row r="20" spans="1:7" x14ac:dyDescent="0.2">
      <c r="A20" s="13" t="s">
        <v>161</v>
      </c>
      <c r="B20" s="13"/>
      <c r="C20" s="13">
        <v>177</v>
      </c>
      <c r="D20" s="13">
        <v>154</v>
      </c>
      <c r="E20" s="13">
        <v>157</v>
      </c>
      <c r="F20" s="13">
        <v>137</v>
      </c>
      <c r="G20" s="13">
        <v>139</v>
      </c>
    </row>
    <row r="21" spans="1:7" x14ac:dyDescent="0.2">
      <c r="A21" s="13"/>
      <c r="B21" s="13" t="s">
        <v>125</v>
      </c>
      <c r="C21" s="13">
        <v>128</v>
      </c>
      <c r="D21" s="13">
        <v>103</v>
      </c>
      <c r="E21" s="13">
        <v>93</v>
      </c>
      <c r="F21" s="13">
        <v>72</v>
      </c>
      <c r="G21" s="13">
        <v>85</v>
      </c>
    </row>
    <row r="22" spans="1:7" x14ac:dyDescent="0.2">
      <c r="A22" s="13"/>
      <c r="B22" s="13" t="s">
        <v>124</v>
      </c>
      <c r="C22" s="13">
        <v>45</v>
      </c>
      <c r="D22" s="13">
        <v>49</v>
      </c>
      <c r="E22" s="13">
        <v>59</v>
      </c>
      <c r="F22" s="13">
        <v>60</v>
      </c>
      <c r="G22" s="13">
        <v>48</v>
      </c>
    </row>
    <row r="23" spans="1:7" x14ac:dyDescent="0.2">
      <c r="A23" s="13"/>
      <c r="B23" s="13" t="s">
        <v>162</v>
      </c>
      <c r="C23" s="13">
        <v>4</v>
      </c>
      <c r="D23" s="13">
        <v>3</v>
      </c>
      <c r="E23" s="13">
        <v>4</v>
      </c>
      <c r="F23" s="13">
        <v>5</v>
      </c>
      <c r="G23" s="13">
        <v>6</v>
      </c>
    </row>
    <row r="24" spans="1:7" x14ac:dyDescent="0.2">
      <c r="A24" s="13" t="s">
        <v>126</v>
      </c>
      <c r="B24" s="13"/>
      <c r="C24" s="13">
        <v>55</v>
      </c>
      <c r="D24" s="13">
        <v>71</v>
      </c>
      <c r="E24" s="13">
        <v>86</v>
      </c>
      <c r="F24" s="13">
        <v>68</v>
      </c>
      <c r="G24" s="13">
        <v>62</v>
      </c>
    </row>
    <row r="25" spans="1:7" x14ac:dyDescent="0.2">
      <c r="A25" s="13" t="s">
        <v>177</v>
      </c>
      <c r="B25" s="13"/>
      <c r="C25" s="13">
        <v>25</v>
      </c>
      <c r="D25" s="13">
        <v>9</v>
      </c>
      <c r="E25" s="13">
        <v>4</v>
      </c>
      <c r="F25" s="13">
        <v>2</v>
      </c>
      <c r="G25" s="13">
        <v>47</v>
      </c>
    </row>
    <row r="26" spans="1:7" x14ac:dyDescent="0.2">
      <c r="A26" s="13"/>
      <c r="B26" s="13"/>
      <c r="C26" s="13"/>
      <c r="D26" s="13"/>
      <c r="E26" s="13"/>
      <c r="F26" s="13"/>
      <c r="G26" s="13"/>
    </row>
    <row r="27" spans="1:7" x14ac:dyDescent="0.2">
      <c r="A27" s="14" t="s">
        <v>163</v>
      </c>
      <c r="B27" s="13"/>
      <c r="C27" s="13"/>
      <c r="D27" s="13"/>
      <c r="E27" s="13"/>
      <c r="F27" s="13"/>
      <c r="G27" s="13"/>
    </row>
    <row r="28" spans="1:7" x14ac:dyDescent="0.2">
      <c r="A28" s="13" t="s">
        <v>63</v>
      </c>
      <c r="B28" s="13"/>
      <c r="C28" s="13">
        <v>1671</v>
      </c>
      <c r="D28" s="13">
        <v>1953</v>
      </c>
      <c r="E28" s="13">
        <v>2445</v>
      </c>
      <c r="F28" s="13">
        <v>3498</v>
      </c>
      <c r="G28" s="13">
        <v>3066</v>
      </c>
    </row>
    <row r="29" spans="1:7" x14ac:dyDescent="0.2">
      <c r="A29" s="13" t="s">
        <v>64</v>
      </c>
      <c r="B29" s="13"/>
      <c r="C29" s="13">
        <v>191</v>
      </c>
      <c r="D29" s="13">
        <v>215</v>
      </c>
      <c r="E29" s="13">
        <v>235</v>
      </c>
      <c r="F29" s="13">
        <v>257</v>
      </c>
      <c r="G29" s="13">
        <v>295</v>
      </c>
    </row>
    <row r="30" spans="1:7" x14ac:dyDescent="0.2">
      <c r="A30" s="13" t="s">
        <v>65</v>
      </c>
      <c r="B30" s="13"/>
      <c r="C30" s="13">
        <v>1862</v>
      </c>
      <c r="D30" s="13">
        <v>2168</v>
      </c>
      <c r="E30" s="13">
        <v>2680</v>
      </c>
      <c r="F30" s="13">
        <v>3755</v>
      </c>
      <c r="G30" s="13">
        <v>3361</v>
      </c>
    </row>
    <row r="31" spans="1:7" x14ac:dyDescent="0.2">
      <c r="A31" s="13"/>
      <c r="B31" s="13"/>
      <c r="C31" s="13"/>
      <c r="D31" s="13"/>
      <c r="E31" s="13"/>
      <c r="F31" s="13"/>
      <c r="G31" s="13"/>
    </row>
    <row r="32" spans="1:7" x14ac:dyDescent="0.2">
      <c r="A32" s="14" t="s">
        <v>164</v>
      </c>
      <c r="B32" s="13"/>
      <c r="C32" s="13"/>
      <c r="D32" s="13"/>
      <c r="E32" s="13"/>
      <c r="F32" s="13"/>
      <c r="G32" s="13"/>
    </row>
    <row r="33" spans="1:7" x14ac:dyDescent="0.2">
      <c r="A33" s="13" t="s">
        <v>137</v>
      </c>
      <c r="B33" s="13"/>
      <c r="C33" s="13">
        <v>1311</v>
      </c>
      <c r="D33" s="13">
        <v>1642</v>
      </c>
      <c r="E33" s="13">
        <v>2102</v>
      </c>
      <c r="F33" s="13">
        <v>3110</v>
      </c>
      <c r="G33" s="13">
        <v>2662</v>
      </c>
    </row>
    <row r="34" spans="1:7" x14ac:dyDescent="0.2">
      <c r="A34" s="13" t="s">
        <v>145</v>
      </c>
      <c r="B34" s="13"/>
      <c r="C34" s="13">
        <v>146</v>
      </c>
      <c r="D34" s="13">
        <v>120</v>
      </c>
      <c r="E34" s="13">
        <v>130</v>
      </c>
      <c r="F34" s="13">
        <v>170</v>
      </c>
      <c r="G34" s="13">
        <v>178</v>
      </c>
    </row>
    <row r="35" spans="1:7" x14ac:dyDescent="0.2">
      <c r="A35" s="13" t="s">
        <v>111</v>
      </c>
      <c r="B35" s="13"/>
      <c r="C35" s="13">
        <v>111</v>
      </c>
      <c r="D35" s="13">
        <v>97</v>
      </c>
      <c r="E35" s="13">
        <v>107</v>
      </c>
      <c r="F35" s="13">
        <v>100</v>
      </c>
      <c r="G35" s="13">
        <v>86</v>
      </c>
    </row>
    <row r="36" spans="1:7" x14ac:dyDescent="0.2">
      <c r="A36" s="13" t="s">
        <v>178</v>
      </c>
      <c r="B36" s="13"/>
      <c r="C36" s="13">
        <v>35</v>
      </c>
      <c r="D36" s="13">
        <v>33</v>
      </c>
      <c r="E36" s="13">
        <v>35</v>
      </c>
      <c r="F36" s="13">
        <v>36</v>
      </c>
      <c r="G36" s="13">
        <v>39</v>
      </c>
    </row>
    <row r="37" spans="1:7" x14ac:dyDescent="0.2">
      <c r="A37" s="13" t="s">
        <v>138</v>
      </c>
      <c r="B37" s="13"/>
      <c r="C37" s="13">
        <v>17</v>
      </c>
      <c r="D37" s="13">
        <v>16</v>
      </c>
      <c r="E37" s="13">
        <v>19</v>
      </c>
      <c r="F37" s="13">
        <v>21</v>
      </c>
      <c r="G37" s="13">
        <v>27</v>
      </c>
    </row>
    <row r="38" spans="1:7" x14ac:dyDescent="0.2">
      <c r="A38" s="13"/>
      <c r="B38" s="13"/>
      <c r="C38" s="13"/>
      <c r="D38" s="13"/>
      <c r="E38" s="13"/>
      <c r="F38" s="13"/>
      <c r="G38" s="13"/>
    </row>
    <row r="39" spans="1:7" x14ac:dyDescent="0.2">
      <c r="A39" s="14" t="s">
        <v>165</v>
      </c>
      <c r="B39" s="13"/>
      <c r="C39" s="13"/>
      <c r="D39" s="13"/>
      <c r="E39" s="13"/>
      <c r="F39" s="13"/>
      <c r="G39" s="13"/>
    </row>
    <row r="40" spans="1:7" x14ac:dyDescent="0.2">
      <c r="A40" s="13" t="s">
        <v>126</v>
      </c>
      <c r="B40" s="13"/>
      <c r="C40" s="13">
        <v>133</v>
      </c>
      <c r="D40" s="13">
        <v>167</v>
      </c>
      <c r="E40" s="13">
        <v>190</v>
      </c>
      <c r="F40" s="13">
        <v>209</v>
      </c>
      <c r="G40" s="13">
        <v>239</v>
      </c>
    </row>
    <row r="41" spans="1:7" x14ac:dyDescent="0.2">
      <c r="A41" s="13" t="s">
        <v>161</v>
      </c>
      <c r="B41" s="13"/>
      <c r="C41" s="13">
        <v>22</v>
      </c>
      <c r="D41" s="13">
        <v>19</v>
      </c>
      <c r="E41" s="13">
        <v>23</v>
      </c>
      <c r="F41" s="13">
        <v>22</v>
      </c>
      <c r="G41" s="13">
        <v>23</v>
      </c>
    </row>
    <row r="42" spans="1:7" x14ac:dyDescent="0.2">
      <c r="A42" s="13"/>
      <c r="B42" s="13" t="s">
        <v>124</v>
      </c>
      <c r="C42" s="13">
        <v>15</v>
      </c>
      <c r="D42" s="13">
        <v>13</v>
      </c>
      <c r="E42" s="13">
        <v>17</v>
      </c>
      <c r="F42" s="13">
        <v>14</v>
      </c>
      <c r="G42" s="13">
        <v>15</v>
      </c>
    </row>
    <row r="43" spans="1:7" x14ac:dyDescent="0.2">
      <c r="A43" s="13"/>
      <c r="B43" s="13" t="s">
        <v>162</v>
      </c>
      <c r="C43" s="13">
        <v>6</v>
      </c>
      <c r="D43" s="13">
        <v>5</v>
      </c>
      <c r="E43" s="13">
        <v>6</v>
      </c>
      <c r="F43" s="13">
        <v>7</v>
      </c>
      <c r="G43" s="13">
        <v>7</v>
      </c>
    </row>
    <row r="44" spans="1:7" x14ac:dyDescent="0.2">
      <c r="A44" s="13"/>
      <c r="B44" s="13" t="s">
        <v>125</v>
      </c>
      <c r="C44" s="13">
        <v>1</v>
      </c>
      <c r="D44" s="13">
        <v>0</v>
      </c>
      <c r="E44" s="13">
        <v>0</v>
      </c>
      <c r="F44" s="13">
        <v>1</v>
      </c>
      <c r="G44" s="13">
        <v>1</v>
      </c>
    </row>
    <row r="45" spans="1:7" x14ac:dyDescent="0.2">
      <c r="A45" s="13" t="s">
        <v>89</v>
      </c>
      <c r="B45" s="13"/>
      <c r="C45" s="13">
        <v>16</v>
      </c>
      <c r="D45" s="13">
        <v>8</v>
      </c>
      <c r="E45" s="13">
        <v>6</v>
      </c>
      <c r="F45" s="13">
        <v>8</v>
      </c>
      <c r="G45" s="13">
        <v>14</v>
      </c>
    </row>
    <row r="46" spans="1:7" x14ac:dyDescent="0.2">
      <c r="A46" s="31"/>
      <c r="B46" s="31"/>
      <c r="C46" s="31"/>
      <c r="D46" s="31"/>
      <c r="E46" s="31"/>
      <c r="F46" s="31"/>
      <c r="G46" s="31"/>
    </row>
    <row r="47" spans="1:7" x14ac:dyDescent="0.2">
      <c r="A47" s="26" t="s">
        <v>166</v>
      </c>
      <c r="B47" s="26"/>
      <c r="C47" s="26"/>
      <c r="D47" s="26"/>
      <c r="E47" s="26"/>
      <c r="F47" s="26"/>
      <c r="G47" s="26"/>
    </row>
    <row r="48" spans="1:7" x14ac:dyDescent="0.2">
      <c r="A48" s="26" t="s">
        <v>179</v>
      </c>
      <c r="B48" s="26"/>
      <c r="C48" s="26"/>
      <c r="D48" s="26"/>
      <c r="E48" s="26"/>
      <c r="F48" s="26"/>
      <c r="G48" s="26"/>
    </row>
    <row r="49" spans="1:7" x14ac:dyDescent="0.2">
      <c r="A49" s="18"/>
      <c r="B49" s="18"/>
      <c r="C49" s="18"/>
      <c r="D49" s="18"/>
      <c r="E49" s="18"/>
      <c r="F49" s="18"/>
      <c r="G49" s="18"/>
    </row>
    <row r="50" spans="1:7" x14ac:dyDescent="0.2">
      <c r="A50" s="27" t="s">
        <v>58</v>
      </c>
      <c r="B50" s="27"/>
      <c r="C50" s="11"/>
      <c r="D50" s="11"/>
      <c r="E50" s="11"/>
      <c r="F50" s="11"/>
      <c r="G50" s="11"/>
    </row>
  </sheetData>
  <mergeCells count="8">
    <mergeCell ref="A47:G47"/>
    <mergeCell ref="A48:G48"/>
    <mergeCell ref="A50:B50"/>
    <mergeCell ref="A3:C3"/>
    <mergeCell ref="A1:C1"/>
    <mergeCell ref="A2:C2"/>
    <mergeCell ref="C5:G5"/>
    <mergeCell ref="A46:G46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0"/>
  <sheetViews>
    <sheetView workbookViewId="0">
      <selection sqref="A1:C1"/>
    </sheetView>
  </sheetViews>
  <sheetFormatPr defaultRowHeight="14.25" x14ac:dyDescent="0.2"/>
  <cols>
    <col min="1" max="1" width="6.375" customWidth="1"/>
    <col min="2" max="2" width="35.75" customWidth="1"/>
    <col min="3" max="7" width="7.125" customWidth="1"/>
  </cols>
  <sheetData>
    <row r="1" spans="1:7" x14ac:dyDescent="0.2">
      <c r="A1" s="23" t="s">
        <v>180</v>
      </c>
      <c r="B1" s="22"/>
      <c r="C1" s="22"/>
      <c r="D1" s="11"/>
      <c r="E1" s="11"/>
      <c r="F1" s="11"/>
      <c r="G1" s="11"/>
    </row>
    <row r="2" spans="1:7" ht="17.25" x14ac:dyDescent="0.25">
      <c r="A2" s="24" t="s">
        <v>181</v>
      </c>
      <c r="B2" s="22"/>
      <c r="C2" s="22"/>
      <c r="D2" s="11"/>
      <c r="E2" s="11"/>
      <c r="F2" s="11"/>
      <c r="G2" s="11"/>
    </row>
    <row r="3" spans="1:7" x14ac:dyDescent="0.2">
      <c r="A3" s="23" t="s">
        <v>121</v>
      </c>
      <c r="B3" s="22"/>
      <c r="C3" s="22"/>
      <c r="D3" s="11"/>
      <c r="E3" s="11"/>
      <c r="F3" s="11"/>
      <c r="G3" s="11"/>
    </row>
    <row r="4" spans="1:7" x14ac:dyDescent="0.2">
      <c r="A4" s="12"/>
      <c r="B4" s="12"/>
      <c r="C4" s="20">
        <v>2015</v>
      </c>
      <c r="D4" s="20">
        <v>2016</v>
      </c>
      <c r="E4" s="20">
        <v>2017</v>
      </c>
      <c r="F4" s="20">
        <v>2018</v>
      </c>
      <c r="G4" s="19">
        <v>2019</v>
      </c>
    </row>
    <row r="5" spans="1:7" x14ac:dyDescent="0.2">
      <c r="A5" s="4"/>
      <c r="B5" s="4"/>
      <c r="C5" s="30" t="s">
        <v>22</v>
      </c>
      <c r="D5" s="30"/>
      <c r="E5" s="30"/>
      <c r="F5" s="30"/>
      <c r="G5" s="28"/>
    </row>
    <row r="6" spans="1:7" x14ac:dyDescent="0.2">
      <c r="A6" s="13"/>
      <c r="B6" s="13"/>
      <c r="C6" s="13"/>
      <c r="D6" s="13"/>
      <c r="E6" s="13"/>
      <c r="F6" s="13"/>
      <c r="G6" s="13"/>
    </row>
    <row r="7" spans="1:7" x14ac:dyDescent="0.2">
      <c r="A7" s="14" t="s">
        <v>158</v>
      </c>
      <c r="B7" s="13"/>
      <c r="C7" s="13"/>
      <c r="D7" s="13"/>
      <c r="E7" s="13"/>
      <c r="F7" s="13"/>
      <c r="G7" s="13"/>
    </row>
    <row r="8" spans="1:7" x14ac:dyDescent="0.2">
      <c r="A8" s="13" t="s">
        <v>63</v>
      </c>
      <c r="B8" s="13"/>
      <c r="C8" s="13">
        <v>25298</v>
      </c>
      <c r="D8" s="13">
        <v>24504</v>
      </c>
      <c r="E8" s="13">
        <v>25362</v>
      </c>
      <c r="F8" s="13">
        <v>26947</v>
      </c>
      <c r="G8" s="13">
        <v>26415</v>
      </c>
    </row>
    <row r="9" spans="1:7" x14ac:dyDescent="0.2">
      <c r="A9" s="13" t="s">
        <v>64</v>
      </c>
      <c r="B9" s="13"/>
      <c r="C9" s="13">
        <v>12885</v>
      </c>
      <c r="D9" s="13">
        <v>13481</v>
      </c>
      <c r="E9" s="13">
        <v>14284</v>
      </c>
      <c r="F9" s="13">
        <v>14623</v>
      </c>
      <c r="G9" s="13">
        <v>15515</v>
      </c>
    </row>
    <row r="10" spans="1:7" x14ac:dyDescent="0.2">
      <c r="A10" s="13" t="s">
        <v>65</v>
      </c>
      <c r="B10" s="13"/>
      <c r="C10" s="13">
        <v>38183</v>
      </c>
      <c r="D10" s="13">
        <v>37985</v>
      </c>
      <c r="E10" s="13">
        <v>39646</v>
      </c>
      <c r="F10" s="13">
        <v>41569</v>
      </c>
      <c r="G10" s="13">
        <v>41930</v>
      </c>
    </row>
    <row r="11" spans="1:7" x14ac:dyDescent="0.2">
      <c r="A11" s="13"/>
      <c r="B11" s="13"/>
      <c r="C11" s="13"/>
      <c r="D11" s="13"/>
      <c r="E11" s="13"/>
      <c r="F11" s="13"/>
      <c r="G11" s="13"/>
    </row>
    <row r="12" spans="1:7" x14ac:dyDescent="0.2">
      <c r="A12" s="14" t="s">
        <v>159</v>
      </c>
      <c r="B12" s="13"/>
      <c r="C12" s="13"/>
      <c r="D12" s="13"/>
      <c r="E12" s="13"/>
      <c r="F12" s="13"/>
      <c r="G12" s="13"/>
    </row>
    <row r="13" spans="1:7" x14ac:dyDescent="0.2">
      <c r="A13" s="13" t="s">
        <v>84</v>
      </c>
      <c r="B13" s="13"/>
      <c r="C13" s="13">
        <v>4420</v>
      </c>
      <c r="D13" s="13">
        <v>3808</v>
      </c>
      <c r="E13" s="13">
        <v>3995</v>
      </c>
      <c r="F13" s="13">
        <v>4225</v>
      </c>
      <c r="G13" s="13">
        <v>3662</v>
      </c>
    </row>
    <row r="14" spans="1:7" x14ac:dyDescent="0.2">
      <c r="A14" s="13" t="s">
        <v>82</v>
      </c>
      <c r="B14" s="13"/>
      <c r="C14" s="13">
        <v>2098</v>
      </c>
      <c r="D14" s="13">
        <v>2137</v>
      </c>
      <c r="E14" s="13">
        <v>2342</v>
      </c>
      <c r="F14" s="13">
        <v>2490</v>
      </c>
      <c r="G14" s="13">
        <v>2642</v>
      </c>
    </row>
    <row r="15" spans="1:7" x14ac:dyDescent="0.2">
      <c r="A15" s="13" t="s">
        <v>87</v>
      </c>
      <c r="B15" s="13"/>
      <c r="C15" s="13">
        <v>1294</v>
      </c>
      <c r="D15" s="13">
        <v>1568</v>
      </c>
      <c r="E15" s="13">
        <v>1541</v>
      </c>
      <c r="F15" s="13">
        <v>1896</v>
      </c>
      <c r="G15" s="13">
        <v>1887</v>
      </c>
    </row>
    <row r="16" spans="1:7" x14ac:dyDescent="0.2">
      <c r="A16" s="13" t="s">
        <v>92</v>
      </c>
      <c r="B16" s="13"/>
      <c r="C16" s="13">
        <v>1432</v>
      </c>
      <c r="D16" s="13">
        <v>1514</v>
      </c>
      <c r="E16" s="13">
        <v>1583</v>
      </c>
      <c r="F16" s="13">
        <v>1615</v>
      </c>
      <c r="G16" s="13">
        <v>1761</v>
      </c>
    </row>
    <row r="17" spans="1:7" x14ac:dyDescent="0.2">
      <c r="A17" s="13" t="s">
        <v>91</v>
      </c>
      <c r="B17" s="13"/>
      <c r="C17" s="13">
        <v>1202</v>
      </c>
      <c r="D17" s="13">
        <v>1221</v>
      </c>
      <c r="E17" s="13">
        <v>1220</v>
      </c>
      <c r="F17" s="13">
        <v>1400</v>
      </c>
      <c r="G17" s="13">
        <v>1432</v>
      </c>
    </row>
    <row r="18" spans="1:7" x14ac:dyDescent="0.2">
      <c r="A18" s="13"/>
      <c r="B18" s="13"/>
      <c r="C18" s="13"/>
      <c r="D18" s="13"/>
      <c r="E18" s="13"/>
      <c r="F18" s="13"/>
      <c r="G18" s="13"/>
    </row>
    <row r="19" spans="1:7" x14ac:dyDescent="0.2">
      <c r="A19" s="14" t="s">
        <v>160</v>
      </c>
      <c r="B19" s="13"/>
      <c r="C19" s="13"/>
      <c r="D19" s="13"/>
      <c r="E19" s="13"/>
      <c r="F19" s="13"/>
      <c r="G19" s="13"/>
    </row>
    <row r="20" spans="1:7" x14ac:dyDescent="0.2">
      <c r="A20" s="13" t="s">
        <v>161</v>
      </c>
      <c r="B20" s="13"/>
      <c r="C20" s="13">
        <v>7376</v>
      </c>
      <c r="D20" s="13">
        <v>7549</v>
      </c>
      <c r="E20" s="13">
        <v>8004</v>
      </c>
      <c r="F20" s="13">
        <v>8087</v>
      </c>
      <c r="G20" s="13">
        <v>8644</v>
      </c>
    </row>
    <row r="21" spans="1:7" x14ac:dyDescent="0.2">
      <c r="A21" s="13"/>
      <c r="B21" s="13" t="s">
        <v>124</v>
      </c>
      <c r="C21" s="13">
        <v>5468</v>
      </c>
      <c r="D21" s="13">
        <v>5798</v>
      </c>
      <c r="E21" s="13">
        <v>6165</v>
      </c>
      <c r="F21" s="13">
        <v>6116</v>
      </c>
      <c r="G21" s="13">
        <v>6452</v>
      </c>
    </row>
    <row r="22" spans="1:7" x14ac:dyDescent="0.2">
      <c r="A22" s="13"/>
      <c r="B22" s="13" t="s">
        <v>125</v>
      </c>
      <c r="C22" s="13">
        <v>1061</v>
      </c>
      <c r="D22" s="13">
        <v>985</v>
      </c>
      <c r="E22" s="13">
        <v>1039</v>
      </c>
      <c r="F22" s="13">
        <v>1164</v>
      </c>
      <c r="G22" s="13">
        <v>1243</v>
      </c>
    </row>
    <row r="23" spans="1:7" x14ac:dyDescent="0.2">
      <c r="A23" s="13"/>
      <c r="B23" s="13" t="s">
        <v>162</v>
      </c>
      <c r="C23" s="13">
        <v>847</v>
      </c>
      <c r="D23" s="13">
        <v>767</v>
      </c>
      <c r="E23" s="13">
        <v>800</v>
      </c>
      <c r="F23" s="13">
        <v>806</v>
      </c>
      <c r="G23" s="13">
        <v>949</v>
      </c>
    </row>
    <row r="24" spans="1:7" x14ac:dyDescent="0.2">
      <c r="A24" s="13" t="s">
        <v>126</v>
      </c>
      <c r="B24" s="13"/>
      <c r="C24" s="13">
        <v>2063</v>
      </c>
      <c r="D24" s="13">
        <v>2145</v>
      </c>
      <c r="E24" s="13">
        <v>2300</v>
      </c>
      <c r="F24" s="13">
        <v>2486</v>
      </c>
      <c r="G24" s="13">
        <v>2551</v>
      </c>
    </row>
    <row r="25" spans="1:7" x14ac:dyDescent="0.2">
      <c r="A25" s="13" t="s">
        <v>89</v>
      </c>
      <c r="B25" s="13"/>
      <c r="C25" s="13">
        <v>1411</v>
      </c>
      <c r="D25" s="13">
        <v>1535</v>
      </c>
      <c r="E25" s="13">
        <v>1614</v>
      </c>
      <c r="F25" s="13">
        <v>1722</v>
      </c>
      <c r="G25" s="13">
        <v>1923</v>
      </c>
    </row>
    <row r="26" spans="1:7" x14ac:dyDescent="0.2">
      <c r="A26" s="13"/>
      <c r="B26" s="13"/>
      <c r="C26" s="13"/>
      <c r="D26" s="13"/>
      <c r="E26" s="13"/>
      <c r="F26" s="13"/>
      <c r="G26" s="13"/>
    </row>
    <row r="27" spans="1:7" x14ac:dyDescent="0.2">
      <c r="A27" s="14" t="s">
        <v>163</v>
      </c>
      <c r="B27" s="13"/>
      <c r="C27" s="13"/>
      <c r="D27" s="13"/>
      <c r="E27" s="13"/>
      <c r="F27" s="13"/>
      <c r="G27" s="13"/>
    </row>
    <row r="28" spans="1:7" x14ac:dyDescent="0.2">
      <c r="A28" s="13" t="s">
        <v>63</v>
      </c>
      <c r="B28" s="13"/>
      <c r="C28" s="13">
        <v>27547</v>
      </c>
      <c r="D28" s="13">
        <v>27969</v>
      </c>
      <c r="E28" s="13">
        <v>30001</v>
      </c>
      <c r="F28" s="13">
        <v>32942</v>
      </c>
      <c r="G28" s="13">
        <v>33498</v>
      </c>
    </row>
    <row r="29" spans="1:7" x14ac:dyDescent="0.2">
      <c r="A29" s="13" t="s">
        <v>64</v>
      </c>
      <c r="B29" s="13"/>
      <c r="C29" s="13">
        <v>11331</v>
      </c>
      <c r="D29" s="13">
        <v>11459</v>
      </c>
      <c r="E29" s="13">
        <v>12144</v>
      </c>
      <c r="F29" s="13">
        <v>13399</v>
      </c>
      <c r="G29" s="13">
        <v>13913</v>
      </c>
    </row>
    <row r="30" spans="1:7" x14ac:dyDescent="0.2">
      <c r="A30" s="13" t="s">
        <v>65</v>
      </c>
      <c r="B30" s="13"/>
      <c r="C30" s="13">
        <v>38877</v>
      </c>
      <c r="D30" s="13">
        <v>39427</v>
      </c>
      <c r="E30" s="13">
        <v>42145</v>
      </c>
      <c r="F30" s="13">
        <v>46341</v>
      </c>
      <c r="G30" s="13">
        <v>47411</v>
      </c>
    </row>
    <row r="31" spans="1:7" x14ac:dyDescent="0.2">
      <c r="A31" s="13"/>
      <c r="B31" s="13"/>
      <c r="C31" s="13"/>
      <c r="D31" s="13"/>
      <c r="E31" s="13"/>
      <c r="F31" s="13"/>
      <c r="G31" s="13"/>
    </row>
    <row r="32" spans="1:7" x14ac:dyDescent="0.2">
      <c r="A32" s="14" t="s">
        <v>164</v>
      </c>
      <c r="B32" s="13"/>
      <c r="C32" s="13"/>
      <c r="D32" s="13"/>
      <c r="E32" s="13"/>
      <c r="F32" s="13"/>
      <c r="G32" s="13"/>
    </row>
    <row r="33" spans="1:7" x14ac:dyDescent="0.2">
      <c r="A33" s="13" t="s">
        <v>136</v>
      </c>
      <c r="B33" s="13"/>
      <c r="C33" s="13">
        <v>5143</v>
      </c>
      <c r="D33" s="13">
        <v>5604</v>
      </c>
      <c r="E33" s="13">
        <v>6534</v>
      </c>
      <c r="F33" s="13">
        <v>6553</v>
      </c>
      <c r="G33" s="13">
        <v>6218</v>
      </c>
    </row>
    <row r="34" spans="1:7" x14ac:dyDescent="0.2">
      <c r="A34" s="13" t="s">
        <v>91</v>
      </c>
      <c r="B34" s="13"/>
      <c r="C34" s="13">
        <v>4249</v>
      </c>
      <c r="D34" s="13">
        <v>4310</v>
      </c>
      <c r="E34" s="13">
        <v>5252</v>
      </c>
      <c r="F34" s="13">
        <v>5499</v>
      </c>
      <c r="G34" s="13">
        <v>5870</v>
      </c>
    </row>
    <row r="35" spans="1:7" x14ac:dyDescent="0.2">
      <c r="A35" s="13" t="s">
        <v>137</v>
      </c>
      <c r="B35" s="13"/>
      <c r="C35" s="13">
        <v>929</v>
      </c>
      <c r="D35" s="13">
        <v>1090</v>
      </c>
      <c r="E35" s="13">
        <v>888</v>
      </c>
      <c r="F35" s="13">
        <v>1883</v>
      </c>
      <c r="G35" s="13">
        <v>1784</v>
      </c>
    </row>
    <row r="36" spans="1:7" x14ac:dyDescent="0.2">
      <c r="A36" s="13" t="s">
        <v>97</v>
      </c>
      <c r="B36" s="13"/>
      <c r="C36" s="13">
        <v>1476</v>
      </c>
      <c r="D36" s="13">
        <v>1423</v>
      </c>
      <c r="E36" s="13">
        <v>1515</v>
      </c>
      <c r="F36" s="13">
        <v>1551</v>
      </c>
      <c r="G36" s="13">
        <v>1660</v>
      </c>
    </row>
    <row r="37" spans="1:7" x14ac:dyDescent="0.2">
      <c r="A37" s="13" t="s">
        <v>98</v>
      </c>
      <c r="B37" s="13"/>
      <c r="C37" s="13">
        <v>1230</v>
      </c>
      <c r="D37" s="13">
        <v>1258</v>
      </c>
      <c r="E37" s="13">
        <v>1289</v>
      </c>
      <c r="F37" s="13">
        <v>1374</v>
      </c>
      <c r="G37" s="13">
        <v>1555</v>
      </c>
    </row>
    <row r="38" spans="1:7" x14ac:dyDescent="0.2">
      <c r="A38" s="13"/>
      <c r="B38" s="13"/>
      <c r="C38" s="13"/>
      <c r="D38" s="13"/>
      <c r="E38" s="13"/>
      <c r="F38" s="13"/>
      <c r="G38" s="13"/>
    </row>
    <row r="39" spans="1:7" x14ac:dyDescent="0.2">
      <c r="A39" s="14" t="s">
        <v>165</v>
      </c>
      <c r="B39" s="13"/>
      <c r="C39" s="13"/>
      <c r="D39" s="13"/>
      <c r="E39" s="13"/>
      <c r="F39" s="13"/>
      <c r="G39" s="13"/>
    </row>
    <row r="40" spans="1:7" x14ac:dyDescent="0.2">
      <c r="A40" s="13" t="s">
        <v>161</v>
      </c>
      <c r="B40" s="13"/>
      <c r="C40" s="13">
        <v>3477</v>
      </c>
      <c r="D40" s="13">
        <v>3577</v>
      </c>
      <c r="E40" s="13">
        <v>3779</v>
      </c>
      <c r="F40" s="13">
        <v>3982</v>
      </c>
      <c r="G40" s="13">
        <v>4058</v>
      </c>
    </row>
    <row r="41" spans="1:7" x14ac:dyDescent="0.2">
      <c r="A41" s="13"/>
      <c r="B41" s="13" t="s">
        <v>124</v>
      </c>
      <c r="C41" s="13">
        <v>2642</v>
      </c>
      <c r="D41" s="13">
        <v>2780</v>
      </c>
      <c r="E41" s="13">
        <v>2959</v>
      </c>
      <c r="F41" s="13">
        <v>3091</v>
      </c>
      <c r="G41" s="13">
        <v>3131</v>
      </c>
    </row>
    <row r="42" spans="1:7" x14ac:dyDescent="0.2">
      <c r="A42" s="13"/>
      <c r="B42" s="13" t="s">
        <v>162</v>
      </c>
      <c r="C42" s="13">
        <v>724</v>
      </c>
      <c r="D42" s="13">
        <v>713</v>
      </c>
      <c r="E42" s="13">
        <v>725</v>
      </c>
      <c r="F42" s="13">
        <v>770</v>
      </c>
      <c r="G42" s="13">
        <v>839</v>
      </c>
    </row>
    <row r="43" spans="1:7" x14ac:dyDescent="0.2">
      <c r="A43" s="13"/>
      <c r="B43" s="13" t="s">
        <v>125</v>
      </c>
      <c r="C43" s="13">
        <v>111</v>
      </c>
      <c r="D43" s="13">
        <v>84</v>
      </c>
      <c r="E43" s="13">
        <v>95</v>
      </c>
      <c r="F43" s="13">
        <v>121</v>
      </c>
      <c r="G43" s="13">
        <v>88</v>
      </c>
    </row>
    <row r="44" spans="1:7" x14ac:dyDescent="0.2">
      <c r="A44" s="13" t="s">
        <v>126</v>
      </c>
      <c r="B44" s="13"/>
      <c r="C44" s="13">
        <v>2534</v>
      </c>
      <c r="D44" s="13">
        <v>2331</v>
      </c>
      <c r="E44" s="13">
        <v>2486</v>
      </c>
      <c r="F44" s="13">
        <v>2837</v>
      </c>
      <c r="G44" s="13">
        <v>2886</v>
      </c>
    </row>
    <row r="45" spans="1:7" x14ac:dyDescent="0.2">
      <c r="A45" s="13" t="s">
        <v>89</v>
      </c>
      <c r="B45" s="13"/>
      <c r="C45" s="13">
        <v>2387</v>
      </c>
      <c r="D45" s="13">
        <v>2425</v>
      </c>
      <c r="E45" s="13">
        <v>2388</v>
      </c>
      <c r="F45" s="13">
        <v>2573</v>
      </c>
      <c r="G45" s="13">
        <v>2669</v>
      </c>
    </row>
    <row r="46" spans="1:7" x14ac:dyDescent="0.2">
      <c r="A46" s="31"/>
      <c r="B46" s="31"/>
      <c r="C46" s="31"/>
      <c r="D46" s="31"/>
      <c r="E46" s="31"/>
      <c r="F46" s="31"/>
      <c r="G46" s="31"/>
    </row>
    <row r="47" spans="1:7" x14ac:dyDescent="0.2">
      <c r="A47" s="26" t="s">
        <v>166</v>
      </c>
      <c r="B47" s="26"/>
      <c r="C47" s="26"/>
      <c r="D47" s="26"/>
      <c r="E47" s="26"/>
      <c r="F47" s="26"/>
      <c r="G47" s="26"/>
    </row>
    <row r="48" spans="1:7" x14ac:dyDescent="0.2">
      <c r="A48" s="26" t="s">
        <v>182</v>
      </c>
      <c r="B48" s="26"/>
      <c r="C48" s="26"/>
      <c r="D48" s="26"/>
      <c r="E48" s="26"/>
      <c r="F48" s="26"/>
      <c r="G48" s="26"/>
    </row>
    <row r="49" spans="1:7" x14ac:dyDescent="0.2">
      <c r="A49" s="18"/>
      <c r="B49" s="18"/>
      <c r="C49" s="18"/>
      <c r="D49" s="18"/>
      <c r="E49" s="18"/>
      <c r="F49" s="18"/>
      <c r="G49" s="18"/>
    </row>
    <row r="50" spans="1:7" x14ac:dyDescent="0.2">
      <c r="A50" s="27" t="s">
        <v>58</v>
      </c>
      <c r="B50" s="27"/>
      <c r="C50" s="11"/>
      <c r="D50" s="11"/>
      <c r="E50" s="11"/>
      <c r="F50" s="11"/>
      <c r="G50" s="11"/>
    </row>
  </sheetData>
  <mergeCells count="8">
    <mergeCell ref="A47:G47"/>
    <mergeCell ref="A48:G48"/>
    <mergeCell ref="A50:B50"/>
    <mergeCell ref="A3:C3"/>
    <mergeCell ref="A1:C1"/>
    <mergeCell ref="A2:C2"/>
    <mergeCell ref="C5:G5"/>
    <mergeCell ref="A46:G46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0"/>
  <sheetViews>
    <sheetView workbookViewId="0">
      <selection sqref="A1:C1"/>
    </sheetView>
  </sheetViews>
  <sheetFormatPr defaultRowHeight="14.25" x14ac:dyDescent="0.2"/>
  <cols>
    <col min="1" max="1" width="6.375" customWidth="1"/>
    <col min="2" max="2" width="35.75" customWidth="1"/>
    <col min="3" max="7" width="7.125" customWidth="1"/>
  </cols>
  <sheetData>
    <row r="1" spans="1:7" x14ac:dyDescent="0.2">
      <c r="A1" s="23" t="s">
        <v>183</v>
      </c>
      <c r="B1" s="22"/>
      <c r="C1" s="22"/>
      <c r="D1" s="11"/>
      <c r="E1" s="11"/>
      <c r="F1" s="11"/>
      <c r="G1" s="11"/>
    </row>
    <row r="2" spans="1:7" ht="17.25" x14ac:dyDescent="0.25">
      <c r="A2" s="24" t="s">
        <v>184</v>
      </c>
      <c r="B2" s="22"/>
      <c r="C2" s="22"/>
      <c r="D2" s="11"/>
      <c r="E2" s="11"/>
      <c r="F2" s="11"/>
      <c r="G2" s="11"/>
    </row>
    <row r="3" spans="1:7" x14ac:dyDescent="0.2">
      <c r="A3" s="23" t="s">
        <v>121</v>
      </c>
      <c r="B3" s="22"/>
      <c r="C3" s="22"/>
      <c r="D3" s="11"/>
      <c r="E3" s="11"/>
      <c r="F3" s="11"/>
      <c r="G3" s="11"/>
    </row>
    <row r="4" spans="1:7" x14ac:dyDescent="0.2">
      <c r="A4" s="12"/>
      <c r="B4" s="12"/>
      <c r="C4" s="20">
        <v>2015</v>
      </c>
      <c r="D4" s="20">
        <v>2016</v>
      </c>
      <c r="E4" s="20">
        <v>2017</v>
      </c>
      <c r="F4" s="20">
        <v>2018</v>
      </c>
      <c r="G4" s="19">
        <v>2019</v>
      </c>
    </row>
    <row r="5" spans="1:7" x14ac:dyDescent="0.2">
      <c r="A5" s="4"/>
      <c r="B5" s="4"/>
      <c r="C5" s="30" t="s">
        <v>22</v>
      </c>
      <c r="D5" s="30"/>
      <c r="E5" s="30"/>
      <c r="F5" s="30"/>
      <c r="G5" s="28"/>
    </row>
    <row r="6" spans="1:7" x14ac:dyDescent="0.2">
      <c r="A6" s="13"/>
      <c r="B6" s="13"/>
      <c r="C6" s="13"/>
      <c r="D6" s="13"/>
      <c r="E6" s="13"/>
      <c r="F6" s="13"/>
      <c r="G6" s="13"/>
    </row>
    <row r="7" spans="1:7" x14ac:dyDescent="0.2">
      <c r="A7" s="14" t="s">
        <v>158</v>
      </c>
      <c r="B7" s="13"/>
      <c r="C7" s="13"/>
      <c r="D7" s="13"/>
      <c r="E7" s="13"/>
      <c r="F7" s="13"/>
      <c r="G7" s="13"/>
    </row>
    <row r="8" spans="1:7" x14ac:dyDescent="0.2">
      <c r="A8" s="13" t="s">
        <v>63</v>
      </c>
      <c r="B8" s="13"/>
      <c r="C8" s="13">
        <v>1375</v>
      </c>
      <c r="D8" s="13">
        <v>1412</v>
      </c>
      <c r="E8" s="13">
        <v>1430</v>
      </c>
      <c r="F8" s="13">
        <v>1415</v>
      </c>
      <c r="G8" s="13">
        <v>1387</v>
      </c>
    </row>
    <row r="9" spans="1:7" x14ac:dyDescent="0.2">
      <c r="A9" s="13" t="s">
        <v>64</v>
      </c>
      <c r="B9" s="13"/>
      <c r="C9" s="13">
        <v>687</v>
      </c>
      <c r="D9" s="13">
        <v>651</v>
      </c>
      <c r="E9" s="13">
        <v>741</v>
      </c>
      <c r="F9" s="13">
        <v>759</v>
      </c>
      <c r="G9" s="13">
        <v>706</v>
      </c>
    </row>
    <row r="10" spans="1:7" x14ac:dyDescent="0.2">
      <c r="A10" s="13" t="s">
        <v>65</v>
      </c>
      <c r="B10" s="13"/>
      <c r="C10" s="13">
        <v>2062</v>
      </c>
      <c r="D10" s="13">
        <v>2063</v>
      </c>
      <c r="E10" s="13">
        <v>2171</v>
      </c>
      <c r="F10" s="13">
        <v>2174</v>
      </c>
      <c r="G10" s="13">
        <v>2094</v>
      </c>
    </row>
    <row r="11" spans="1:7" x14ac:dyDescent="0.2">
      <c r="A11" s="13"/>
      <c r="B11" s="13"/>
      <c r="C11" s="13"/>
      <c r="D11" s="13"/>
      <c r="E11" s="13"/>
      <c r="F11" s="13"/>
      <c r="G11" s="13"/>
    </row>
    <row r="12" spans="1:7" x14ac:dyDescent="0.2">
      <c r="A12" s="14" t="s">
        <v>159</v>
      </c>
      <c r="B12" s="13"/>
      <c r="C12" s="13"/>
      <c r="D12" s="13"/>
      <c r="E12" s="13"/>
      <c r="F12" s="13"/>
      <c r="G12" s="13"/>
    </row>
    <row r="13" spans="1:7" x14ac:dyDescent="0.2">
      <c r="A13" s="13" t="s">
        <v>82</v>
      </c>
      <c r="B13" s="13"/>
      <c r="C13" s="13">
        <v>113</v>
      </c>
      <c r="D13" s="13">
        <v>114</v>
      </c>
      <c r="E13" s="13">
        <v>128</v>
      </c>
      <c r="F13" s="13">
        <v>142</v>
      </c>
      <c r="G13" s="13">
        <v>142</v>
      </c>
    </row>
    <row r="14" spans="1:7" x14ac:dyDescent="0.2">
      <c r="A14" s="13" t="s">
        <v>84</v>
      </c>
      <c r="B14" s="13"/>
      <c r="C14" s="13">
        <v>132</v>
      </c>
      <c r="D14" s="13">
        <v>141</v>
      </c>
      <c r="E14" s="13">
        <v>150</v>
      </c>
      <c r="F14" s="13">
        <v>156</v>
      </c>
      <c r="G14" s="13">
        <v>135</v>
      </c>
    </row>
    <row r="15" spans="1:7" x14ac:dyDescent="0.2">
      <c r="A15" s="13" t="s">
        <v>91</v>
      </c>
      <c r="B15" s="13"/>
      <c r="C15" s="13">
        <v>140</v>
      </c>
      <c r="D15" s="13">
        <v>131</v>
      </c>
      <c r="E15" s="13">
        <v>135</v>
      </c>
      <c r="F15" s="13">
        <v>131</v>
      </c>
      <c r="G15" s="13">
        <v>132</v>
      </c>
    </row>
    <row r="16" spans="1:7" x14ac:dyDescent="0.2">
      <c r="A16" s="13" t="s">
        <v>97</v>
      </c>
      <c r="B16" s="13"/>
      <c r="C16" s="13">
        <v>74</v>
      </c>
      <c r="D16" s="13">
        <v>95</v>
      </c>
      <c r="E16" s="13">
        <v>114</v>
      </c>
      <c r="F16" s="13">
        <v>115</v>
      </c>
      <c r="G16" s="13">
        <v>125</v>
      </c>
    </row>
    <row r="17" spans="1:7" x14ac:dyDescent="0.2">
      <c r="A17" s="13" t="s">
        <v>104</v>
      </c>
      <c r="B17" s="13"/>
      <c r="C17" s="13">
        <v>121</v>
      </c>
      <c r="D17" s="13">
        <v>103</v>
      </c>
      <c r="E17" s="13">
        <v>102</v>
      </c>
      <c r="F17" s="13">
        <v>97</v>
      </c>
      <c r="G17" s="13">
        <v>89</v>
      </c>
    </row>
    <row r="18" spans="1:7" x14ac:dyDescent="0.2">
      <c r="A18" s="13"/>
      <c r="B18" s="13"/>
      <c r="C18" s="13"/>
      <c r="D18" s="13"/>
      <c r="E18" s="13"/>
      <c r="F18" s="13"/>
      <c r="G18" s="13"/>
    </row>
    <row r="19" spans="1:7" x14ac:dyDescent="0.2">
      <c r="A19" s="14" t="s">
        <v>160</v>
      </c>
      <c r="B19" s="13"/>
      <c r="C19" s="13"/>
      <c r="D19" s="13"/>
      <c r="E19" s="13"/>
      <c r="F19" s="13"/>
      <c r="G19" s="13"/>
    </row>
    <row r="20" spans="1:7" x14ac:dyDescent="0.2">
      <c r="A20" s="13" t="s">
        <v>161</v>
      </c>
      <c r="B20" s="13"/>
      <c r="C20" s="13">
        <v>492</v>
      </c>
      <c r="D20" s="13">
        <v>492</v>
      </c>
      <c r="E20" s="13">
        <v>563</v>
      </c>
      <c r="F20" s="13">
        <v>621</v>
      </c>
      <c r="G20" s="13">
        <v>576</v>
      </c>
    </row>
    <row r="21" spans="1:7" x14ac:dyDescent="0.2">
      <c r="A21" s="13"/>
      <c r="B21" s="13" t="s">
        <v>124</v>
      </c>
      <c r="C21" s="13">
        <v>378</v>
      </c>
      <c r="D21" s="13">
        <v>398</v>
      </c>
      <c r="E21" s="13">
        <v>469</v>
      </c>
      <c r="F21" s="13">
        <v>513</v>
      </c>
      <c r="G21" s="13">
        <v>466</v>
      </c>
    </row>
    <row r="22" spans="1:7" x14ac:dyDescent="0.2">
      <c r="A22" s="13"/>
      <c r="B22" s="13" t="s">
        <v>125</v>
      </c>
      <c r="C22" s="13">
        <v>64</v>
      </c>
      <c r="D22" s="13">
        <v>64</v>
      </c>
      <c r="E22" s="13">
        <v>61</v>
      </c>
      <c r="F22" s="13">
        <v>62</v>
      </c>
      <c r="G22" s="13">
        <v>60</v>
      </c>
    </row>
    <row r="23" spans="1:7" x14ac:dyDescent="0.2">
      <c r="A23" s="13"/>
      <c r="B23" s="13" t="s">
        <v>162</v>
      </c>
      <c r="C23" s="13">
        <v>49</v>
      </c>
      <c r="D23" s="13">
        <v>30</v>
      </c>
      <c r="E23" s="13">
        <v>33</v>
      </c>
      <c r="F23" s="13">
        <v>46</v>
      </c>
      <c r="G23" s="13">
        <v>50</v>
      </c>
    </row>
    <row r="24" spans="1:7" x14ac:dyDescent="0.2">
      <c r="A24" s="13" t="s">
        <v>89</v>
      </c>
      <c r="B24" s="13"/>
      <c r="C24" s="13">
        <v>67</v>
      </c>
      <c r="D24" s="13">
        <v>49</v>
      </c>
      <c r="E24" s="13">
        <v>66</v>
      </c>
      <c r="F24" s="13">
        <v>56</v>
      </c>
      <c r="G24" s="13">
        <v>50</v>
      </c>
    </row>
    <row r="25" spans="1:7" x14ac:dyDescent="0.2">
      <c r="A25" s="13" t="s">
        <v>126</v>
      </c>
      <c r="B25" s="13"/>
      <c r="C25" s="13">
        <v>80</v>
      </c>
      <c r="D25" s="13">
        <v>62</v>
      </c>
      <c r="E25" s="13">
        <v>56</v>
      </c>
      <c r="F25" s="13">
        <v>40</v>
      </c>
      <c r="G25" s="13">
        <v>37</v>
      </c>
    </row>
    <row r="26" spans="1:7" x14ac:dyDescent="0.2">
      <c r="A26" s="13"/>
      <c r="B26" s="13"/>
      <c r="C26" s="13"/>
      <c r="D26" s="13"/>
      <c r="E26" s="13"/>
      <c r="F26" s="13"/>
      <c r="G26" s="13"/>
    </row>
    <row r="27" spans="1:7" x14ac:dyDescent="0.2">
      <c r="A27" s="14" t="s">
        <v>163</v>
      </c>
      <c r="B27" s="13"/>
      <c r="C27" s="13"/>
      <c r="D27" s="13"/>
      <c r="E27" s="13"/>
      <c r="F27" s="13"/>
      <c r="G27" s="13"/>
    </row>
    <row r="28" spans="1:7" x14ac:dyDescent="0.2">
      <c r="A28" s="13" t="s">
        <v>63</v>
      </c>
      <c r="B28" s="13"/>
      <c r="C28" s="13">
        <v>321</v>
      </c>
      <c r="D28" s="13">
        <v>294</v>
      </c>
      <c r="E28" s="13">
        <v>283</v>
      </c>
      <c r="F28" s="13">
        <v>300</v>
      </c>
      <c r="G28" s="13">
        <v>288</v>
      </c>
    </row>
    <row r="29" spans="1:7" x14ac:dyDescent="0.2">
      <c r="A29" s="13" t="s">
        <v>64</v>
      </c>
      <c r="B29" s="13"/>
      <c r="C29" s="13">
        <v>889</v>
      </c>
      <c r="D29" s="13">
        <v>947</v>
      </c>
      <c r="E29" s="13">
        <v>1030</v>
      </c>
      <c r="F29" s="13">
        <v>1139</v>
      </c>
      <c r="G29" s="13">
        <v>1046</v>
      </c>
    </row>
    <row r="30" spans="1:7" x14ac:dyDescent="0.2">
      <c r="A30" s="13" t="s">
        <v>65</v>
      </c>
      <c r="B30" s="13"/>
      <c r="C30" s="13">
        <v>1210</v>
      </c>
      <c r="D30" s="13">
        <v>1241</v>
      </c>
      <c r="E30" s="13">
        <v>1313</v>
      </c>
      <c r="F30" s="13">
        <v>1439</v>
      </c>
      <c r="G30" s="13">
        <v>1334</v>
      </c>
    </row>
    <row r="31" spans="1:7" x14ac:dyDescent="0.2">
      <c r="A31" s="13"/>
      <c r="B31" s="13"/>
      <c r="C31" s="13"/>
      <c r="D31" s="13"/>
      <c r="E31" s="13"/>
      <c r="F31" s="13"/>
      <c r="G31" s="13"/>
    </row>
    <row r="32" spans="1:7" x14ac:dyDescent="0.2">
      <c r="A32" s="14" t="s">
        <v>164</v>
      </c>
      <c r="B32" s="13"/>
      <c r="C32" s="13"/>
      <c r="D32" s="13"/>
      <c r="E32" s="13"/>
      <c r="F32" s="13"/>
      <c r="G32" s="13"/>
    </row>
    <row r="33" spans="1:7" x14ac:dyDescent="0.2">
      <c r="A33" s="13" t="s">
        <v>185</v>
      </c>
      <c r="B33" s="13"/>
      <c r="C33" s="13">
        <v>25</v>
      </c>
      <c r="D33" s="13">
        <v>25</v>
      </c>
      <c r="E33" s="13">
        <v>25</v>
      </c>
      <c r="F33" s="13">
        <v>18</v>
      </c>
      <c r="G33" s="13">
        <v>23</v>
      </c>
    </row>
    <row r="34" spans="1:7" x14ac:dyDescent="0.2">
      <c r="A34" s="13" t="s">
        <v>91</v>
      </c>
      <c r="B34" s="13"/>
      <c r="C34" s="13">
        <v>23</v>
      </c>
      <c r="D34" s="13">
        <v>22</v>
      </c>
      <c r="E34" s="13">
        <v>21</v>
      </c>
      <c r="F34" s="13">
        <v>28</v>
      </c>
      <c r="G34" s="13">
        <v>23</v>
      </c>
    </row>
    <row r="35" spans="1:7" x14ac:dyDescent="0.2">
      <c r="A35" s="13" t="s">
        <v>138</v>
      </c>
      <c r="B35" s="13"/>
      <c r="C35" s="13">
        <v>16</v>
      </c>
      <c r="D35" s="13">
        <v>18</v>
      </c>
      <c r="E35" s="13">
        <v>17</v>
      </c>
      <c r="F35" s="13">
        <v>18</v>
      </c>
      <c r="G35" s="13">
        <v>20</v>
      </c>
    </row>
    <row r="36" spans="1:7" x14ac:dyDescent="0.2">
      <c r="A36" s="13" t="s">
        <v>186</v>
      </c>
      <c r="B36" s="13"/>
      <c r="C36" s="13">
        <v>15</v>
      </c>
      <c r="D36" s="13">
        <v>15</v>
      </c>
      <c r="E36" s="13">
        <v>18</v>
      </c>
      <c r="F36" s="13">
        <v>16</v>
      </c>
      <c r="G36" s="13">
        <v>18</v>
      </c>
    </row>
    <row r="37" spans="1:7" x14ac:dyDescent="0.2">
      <c r="A37" s="13" t="s">
        <v>98</v>
      </c>
      <c r="B37" s="13"/>
      <c r="C37" s="13">
        <v>16</v>
      </c>
      <c r="D37" s="13">
        <v>20</v>
      </c>
      <c r="E37" s="13">
        <v>20</v>
      </c>
      <c r="F37" s="13">
        <v>19</v>
      </c>
      <c r="G37" s="13">
        <v>17</v>
      </c>
    </row>
    <row r="38" spans="1:7" x14ac:dyDescent="0.2">
      <c r="A38" s="13"/>
      <c r="B38" s="13"/>
      <c r="C38" s="13"/>
      <c r="D38" s="13"/>
      <c r="E38" s="13"/>
      <c r="F38" s="13"/>
      <c r="G38" s="13"/>
    </row>
    <row r="39" spans="1:7" x14ac:dyDescent="0.2">
      <c r="A39" s="14" t="s">
        <v>165</v>
      </c>
      <c r="B39" s="13"/>
      <c r="C39" s="13"/>
      <c r="D39" s="13"/>
      <c r="E39" s="13"/>
      <c r="F39" s="13"/>
      <c r="G39" s="13"/>
    </row>
    <row r="40" spans="1:7" x14ac:dyDescent="0.2">
      <c r="A40" s="13" t="s">
        <v>161</v>
      </c>
      <c r="B40" s="13"/>
      <c r="C40" s="13">
        <v>757</v>
      </c>
      <c r="D40" s="13">
        <v>825</v>
      </c>
      <c r="E40" s="13">
        <v>893</v>
      </c>
      <c r="F40" s="13">
        <v>983</v>
      </c>
      <c r="G40" s="13">
        <v>913</v>
      </c>
    </row>
    <row r="41" spans="1:7" x14ac:dyDescent="0.2">
      <c r="A41" s="13"/>
      <c r="B41" s="13" t="s">
        <v>124</v>
      </c>
      <c r="C41" s="13">
        <v>657</v>
      </c>
      <c r="D41" s="13">
        <v>727</v>
      </c>
      <c r="E41" s="13">
        <v>793</v>
      </c>
      <c r="F41" s="13">
        <v>880</v>
      </c>
      <c r="G41" s="13">
        <v>804</v>
      </c>
    </row>
    <row r="42" spans="1:7" x14ac:dyDescent="0.2">
      <c r="A42" s="13"/>
      <c r="B42" s="13" t="s">
        <v>162</v>
      </c>
      <c r="C42" s="13">
        <v>84</v>
      </c>
      <c r="D42" s="13">
        <v>84</v>
      </c>
      <c r="E42" s="13">
        <v>82</v>
      </c>
      <c r="F42" s="13">
        <v>83</v>
      </c>
      <c r="G42" s="13">
        <v>92</v>
      </c>
    </row>
    <row r="43" spans="1:7" x14ac:dyDescent="0.2">
      <c r="A43" s="13"/>
      <c r="B43" s="13" t="s">
        <v>125</v>
      </c>
      <c r="C43" s="13">
        <v>16</v>
      </c>
      <c r="D43" s="13">
        <v>14</v>
      </c>
      <c r="E43" s="13">
        <v>19</v>
      </c>
      <c r="F43" s="13">
        <v>19</v>
      </c>
      <c r="G43" s="13">
        <v>17</v>
      </c>
    </row>
    <row r="44" spans="1:7" x14ac:dyDescent="0.2">
      <c r="A44" s="13" t="s">
        <v>126</v>
      </c>
      <c r="B44" s="13"/>
      <c r="C44" s="13">
        <v>80</v>
      </c>
      <c r="D44" s="13">
        <v>74</v>
      </c>
      <c r="E44" s="13">
        <v>89</v>
      </c>
      <c r="F44" s="13">
        <v>99</v>
      </c>
      <c r="G44" s="13">
        <v>83</v>
      </c>
    </row>
    <row r="45" spans="1:7" x14ac:dyDescent="0.2">
      <c r="A45" s="13" t="s">
        <v>187</v>
      </c>
      <c r="B45" s="13"/>
      <c r="C45" s="13">
        <v>31</v>
      </c>
      <c r="D45" s="13">
        <v>27</v>
      </c>
      <c r="E45" s="13">
        <v>29</v>
      </c>
      <c r="F45" s="13">
        <v>31</v>
      </c>
      <c r="G45" s="13">
        <v>33</v>
      </c>
    </row>
    <row r="46" spans="1:7" x14ac:dyDescent="0.2">
      <c r="A46" s="31"/>
      <c r="B46" s="31"/>
      <c r="C46" s="31"/>
      <c r="D46" s="31"/>
      <c r="E46" s="31"/>
      <c r="F46" s="31"/>
      <c r="G46" s="31"/>
    </row>
    <row r="47" spans="1:7" x14ac:dyDescent="0.2">
      <c r="A47" s="26" t="s">
        <v>166</v>
      </c>
      <c r="B47" s="26"/>
      <c r="C47" s="26"/>
      <c r="D47" s="26"/>
      <c r="E47" s="26"/>
      <c r="F47" s="26"/>
      <c r="G47" s="26"/>
    </row>
    <row r="48" spans="1:7" x14ac:dyDescent="0.2">
      <c r="A48" s="26" t="s">
        <v>188</v>
      </c>
      <c r="B48" s="26"/>
      <c r="C48" s="26"/>
      <c r="D48" s="26"/>
      <c r="E48" s="26"/>
      <c r="F48" s="26"/>
      <c r="G48" s="26"/>
    </row>
    <row r="49" spans="1:7" x14ac:dyDescent="0.2">
      <c r="A49" s="18"/>
      <c r="B49" s="18"/>
      <c r="C49" s="18"/>
      <c r="D49" s="18"/>
      <c r="E49" s="18"/>
      <c r="F49" s="18"/>
      <c r="G49" s="18"/>
    </row>
    <row r="50" spans="1:7" x14ac:dyDescent="0.2">
      <c r="A50" s="27" t="s">
        <v>58</v>
      </c>
      <c r="B50" s="27"/>
      <c r="C50" s="11"/>
      <c r="D50" s="11"/>
      <c r="E50" s="11"/>
      <c r="F50" s="11"/>
      <c r="G50" s="11"/>
    </row>
  </sheetData>
  <mergeCells count="8">
    <mergeCell ref="A47:G47"/>
    <mergeCell ref="A48:G48"/>
    <mergeCell ref="A50:B50"/>
    <mergeCell ref="A3:C3"/>
    <mergeCell ref="A1:C1"/>
    <mergeCell ref="A2:C2"/>
    <mergeCell ref="C5:G5"/>
    <mergeCell ref="A46:G46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7"/>
  <sheetViews>
    <sheetView workbookViewId="0">
      <selection sqref="A1:C1"/>
    </sheetView>
  </sheetViews>
  <sheetFormatPr defaultRowHeight="14.25" x14ac:dyDescent="0.2"/>
  <cols>
    <col min="1" max="1" width="6.375" customWidth="1"/>
    <col min="2" max="2" width="35.75" customWidth="1"/>
    <col min="3" max="7" width="7.125" customWidth="1"/>
  </cols>
  <sheetData>
    <row r="1" spans="1:7" x14ac:dyDescent="0.2">
      <c r="A1" s="23" t="s">
        <v>189</v>
      </c>
      <c r="B1" s="22"/>
      <c r="C1" s="22"/>
      <c r="D1" s="11"/>
      <c r="E1" s="11"/>
      <c r="F1" s="11"/>
      <c r="G1" s="11"/>
    </row>
    <row r="2" spans="1:7" ht="15" x14ac:dyDescent="0.25">
      <c r="A2" s="24" t="s">
        <v>190</v>
      </c>
      <c r="B2" s="22"/>
      <c r="C2" s="22"/>
      <c r="D2" s="11"/>
      <c r="E2" s="11"/>
      <c r="F2" s="11"/>
      <c r="G2" s="11"/>
    </row>
    <row r="3" spans="1:7" x14ac:dyDescent="0.2">
      <c r="A3" s="23" t="s">
        <v>121</v>
      </c>
      <c r="B3" s="22"/>
      <c r="C3" s="22"/>
      <c r="D3" s="11"/>
      <c r="E3" s="11"/>
      <c r="F3" s="11"/>
      <c r="G3" s="11"/>
    </row>
    <row r="4" spans="1:7" x14ac:dyDescent="0.2">
      <c r="A4" s="12"/>
      <c r="B4" s="12"/>
      <c r="C4" s="20">
        <v>2015</v>
      </c>
      <c r="D4" s="20">
        <v>2016</v>
      </c>
      <c r="E4" s="20">
        <v>2017</v>
      </c>
      <c r="F4" s="20">
        <v>2018</v>
      </c>
      <c r="G4" s="19">
        <v>2019</v>
      </c>
    </row>
    <row r="5" spans="1:7" x14ac:dyDescent="0.2">
      <c r="A5" s="4"/>
      <c r="B5" s="4"/>
      <c r="C5" s="30" t="s">
        <v>22</v>
      </c>
      <c r="D5" s="30"/>
      <c r="E5" s="30"/>
      <c r="F5" s="30"/>
      <c r="G5" s="28"/>
    </row>
    <row r="6" spans="1:7" x14ac:dyDescent="0.2">
      <c r="A6" s="13"/>
      <c r="B6" s="13"/>
      <c r="C6" s="13"/>
      <c r="D6" s="13"/>
      <c r="E6" s="13"/>
      <c r="F6" s="13"/>
      <c r="G6" s="13"/>
    </row>
    <row r="7" spans="1:7" x14ac:dyDescent="0.2">
      <c r="A7" s="14" t="s">
        <v>158</v>
      </c>
      <c r="B7" s="13"/>
      <c r="C7" s="13"/>
      <c r="D7" s="13"/>
      <c r="E7" s="13"/>
      <c r="F7" s="13"/>
      <c r="G7" s="13"/>
    </row>
    <row r="8" spans="1:7" x14ac:dyDescent="0.2">
      <c r="A8" s="13" t="s">
        <v>63</v>
      </c>
      <c r="B8" s="13"/>
      <c r="C8" s="13">
        <v>8340</v>
      </c>
      <c r="D8" s="13">
        <v>8277</v>
      </c>
      <c r="E8" s="13">
        <v>8808</v>
      </c>
      <c r="F8" s="13">
        <v>9063</v>
      </c>
      <c r="G8" s="13">
        <v>8703</v>
      </c>
    </row>
    <row r="9" spans="1:7" x14ac:dyDescent="0.2">
      <c r="A9" s="13" t="s">
        <v>64</v>
      </c>
      <c r="B9" s="13"/>
      <c r="C9" s="13">
        <v>4619</v>
      </c>
      <c r="D9" s="13">
        <v>4745</v>
      </c>
      <c r="E9" s="13">
        <v>4980</v>
      </c>
      <c r="F9" s="13">
        <v>5153</v>
      </c>
      <c r="G9" s="13">
        <v>5338</v>
      </c>
    </row>
    <row r="10" spans="1:7" x14ac:dyDescent="0.2">
      <c r="A10" s="13" t="s">
        <v>65</v>
      </c>
      <c r="B10" s="13"/>
      <c r="C10" s="13">
        <v>12958</v>
      </c>
      <c r="D10" s="13">
        <v>13022</v>
      </c>
      <c r="E10" s="13">
        <v>13787</v>
      </c>
      <c r="F10" s="13">
        <v>14216</v>
      </c>
      <c r="G10" s="13">
        <v>14041</v>
      </c>
    </row>
    <row r="11" spans="1:7" x14ac:dyDescent="0.2">
      <c r="A11" s="13"/>
      <c r="B11" s="13"/>
      <c r="C11" s="13"/>
      <c r="D11" s="13"/>
      <c r="E11" s="13"/>
      <c r="F11" s="13"/>
      <c r="G11" s="13"/>
    </row>
    <row r="12" spans="1:7" x14ac:dyDescent="0.2">
      <c r="A12" s="14" t="s">
        <v>159</v>
      </c>
      <c r="B12" s="13"/>
      <c r="C12" s="13"/>
      <c r="D12" s="13"/>
      <c r="E12" s="13"/>
      <c r="F12" s="13"/>
      <c r="G12" s="13"/>
    </row>
    <row r="13" spans="1:7" x14ac:dyDescent="0.2">
      <c r="A13" s="13" t="s">
        <v>82</v>
      </c>
      <c r="B13" s="13"/>
      <c r="C13" s="13">
        <v>429</v>
      </c>
      <c r="D13" s="13">
        <v>499</v>
      </c>
      <c r="E13" s="13">
        <v>704</v>
      </c>
      <c r="F13" s="13">
        <v>744</v>
      </c>
      <c r="G13" s="13">
        <v>786</v>
      </c>
    </row>
    <row r="14" spans="1:7" x14ac:dyDescent="0.2">
      <c r="A14" s="13" t="s">
        <v>90</v>
      </c>
      <c r="B14" s="13"/>
      <c r="C14" s="13">
        <v>337</v>
      </c>
      <c r="D14" s="13">
        <v>498</v>
      </c>
      <c r="E14" s="13">
        <v>539</v>
      </c>
      <c r="F14" s="13">
        <v>690</v>
      </c>
      <c r="G14" s="13">
        <v>689</v>
      </c>
    </row>
    <row r="15" spans="1:7" x14ac:dyDescent="0.2">
      <c r="A15" s="13" t="s">
        <v>105</v>
      </c>
      <c r="B15" s="13"/>
      <c r="C15" s="13">
        <v>729</v>
      </c>
      <c r="D15" s="13">
        <v>657</v>
      </c>
      <c r="E15" s="13">
        <v>658</v>
      </c>
      <c r="F15" s="13">
        <v>674</v>
      </c>
      <c r="G15" s="13">
        <v>621</v>
      </c>
    </row>
    <row r="16" spans="1:7" x14ac:dyDescent="0.2">
      <c r="A16" s="13" t="s">
        <v>91</v>
      </c>
      <c r="B16" s="13"/>
      <c r="C16" s="13">
        <v>573</v>
      </c>
      <c r="D16" s="13">
        <v>546</v>
      </c>
      <c r="E16" s="13">
        <v>578</v>
      </c>
      <c r="F16" s="13">
        <v>610</v>
      </c>
      <c r="G16" s="13">
        <v>615</v>
      </c>
    </row>
    <row r="17" spans="1:7" x14ac:dyDescent="0.2">
      <c r="A17" s="13" t="s">
        <v>106</v>
      </c>
      <c r="B17" s="13"/>
      <c r="C17" s="13">
        <v>632</v>
      </c>
      <c r="D17" s="13">
        <v>491</v>
      </c>
      <c r="E17" s="13">
        <v>384</v>
      </c>
      <c r="F17" s="13">
        <v>250</v>
      </c>
      <c r="G17" s="13">
        <v>583</v>
      </c>
    </row>
    <row r="18" spans="1:7" x14ac:dyDescent="0.2">
      <c r="A18" s="13"/>
      <c r="B18" s="13"/>
      <c r="C18" s="13"/>
      <c r="D18" s="13"/>
      <c r="E18" s="13"/>
      <c r="F18" s="13"/>
      <c r="G18" s="13"/>
    </row>
    <row r="19" spans="1:7" x14ac:dyDescent="0.2">
      <c r="A19" s="14" t="s">
        <v>160</v>
      </c>
      <c r="B19" s="13"/>
      <c r="C19" s="13"/>
      <c r="D19" s="13"/>
      <c r="E19" s="13"/>
      <c r="F19" s="13"/>
      <c r="G19" s="13"/>
    </row>
    <row r="20" spans="1:7" x14ac:dyDescent="0.2">
      <c r="A20" s="13" t="s">
        <v>161</v>
      </c>
      <c r="B20" s="13"/>
      <c r="C20" s="13">
        <v>2440</v>
      </c>
      <c r="D20" s="13">
        <v>2487</v>
      </c>
      <c r="E20" s="13">
        <v>2557</v>
      </c>
      <c r="F20" s="13">
        <v>2578</v>
      </c>
      <c r="G20" s="13">
        <v>2739</v>
      </c>
    </row>
    <row r="21" spans="1:7" x14ac:dyDescent="0.2">
      <c r="A21" s="13"/>
      <c r="B21" s="13" t="s">
        <v>124</v>
      </c>
      <c r="C21" s="13">
        <v>1948</v>
      </c>
      <c r="D21" s="13">
        <v>2023</v>
      </c>
      <c r="E21" s="13">
        <v>2071</v>
      </c>
      <c r="F21" s="13">
        <v>2080</v>
      </c>
      <c r="G21" s="13">
        <v>2175</v>
      </c>
    </row>
    <row r="22" spans="1:7" x14ac:dyDescent="0.2">
      <c r="A22" s="13"/>
      <c r="B22" s="13" t="s">
        <v>162</v>
      </c>
      <c r="C22" s="13">
        <v>491</v>
      </c>
      <c r="D22" s="13">
        <v>464</v>
      </c>
      <c r="E22" s="13">
        <v>486</v>
      </c>
      <c r="F22" s="13">
        <v>498</v>
      </c>
      <c r="G22" s="13">
        <v>565</v>
      </c>
    </row>
    <row r="23" spans="1:7" x14ac:dyDescent="0.2">
      <c r="A23" s="13"/>
      <c r="B23" s="13" t="s">
        <v>125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x14ac:dyDescent="0.2">
      <c r="A24" s="13" t="s">
        <v>89</v>
      </c>
      <c r="B24" s="13"/>
      <c r="C24" s="13">
        <v>823</v>
      </c>
      <c r="D24" s="13">
        <v>851</v>
      </c>
      <c r="E24" s="13">
        <v>864</v>
      </c>
      <c r="F24" s="13">
        <v>931</v>
      </c>
      <c r="G24" s="13">
        <v>996</v>
      </c>
    </row>
    <row r="25" spans="1:7" x14ac:dyDescent="0.2">
      <c r="A25" s="13" t="s">
        <v>126</v>
      </c>
      <c r="B25" s="13"/>
      <c r="C25" s="13">
        <v>763</v>
      </c>
      <c r="D25" s="13">
        <v>765</v>
      </c>
      <c r="E25" s="13">
        <v>877</v>
      </c>
      <c r="F25" s="13">
        <v>922</v>
      </c>
      <c r="G25" s="13">
        <v>867</v>
      </c>
    </row>
    <row r="26" spans="1:7" x14ac:dyDescent="0.2">
      <c r="A26" s="13"/>
      <c r="B26" s="13"/>
      <c r="C26" s="13"/>
      <c r="D26" s="13"/>
      <c r="E26" s="13"/>
      <c r="F26" s="13"/>
      <c r="G26" s="13"/>
    </row>
    <row r="27" spans="1:7" x14ac:dyDescent="0.2">
      <c r="A27" s="14" t="s">
        <v>163</v>
      </c>
      <c r="B27" s="13"/>
      <c r="C27" s="13"/>
      <c r="D27" s="13"/>
      <c r="E27" s="13"/>
      <c r="F27" s="13"/>
      <c r="G27" s="13"/>
    </row>
    <row r="28" spans="1:7" x14ac:dyDescent="0.2">
      <c r="A28" s="13" t="s">
        <v>63</v>
      </c>
      <c r="B28" s="13"/>
      <c r="C28" s="13">
        <v>5952</v>
      </c>
      <c r="D28" s="13">
        <v>6221</v>
      </c>
      <c r="E28" s="13">
        <v>6641</v>
      </c>
      <c r="F28" s="13">
        <v>7006</v>
      </c>
      <c r="G28" s="13">
        <v>7134</v>
      </c>
    </row>
    <row r="29" spans="1:7" x14ac:dyDescent="0.2">
      <c r="A29" s="13" t="s">
        <v>64</v>
      </c>
      <c r="B29" s="13"/>
      <c r="C29" s="13">
        <v>5310</v>
      </c>
      <c r="D29" s="13">
        <v>5058</v>
      </c>
      <c r="E29" s="13">
        <v>5333</v>
      </c>
      <c r="F29" s="13">
        <v>5691</v>
      </c>
      <c r="G29" s="13">
        <v>5979</v>
      </c>
    </row>
    <row r="30" spans="1:7" x14ac:dyDescent="0.2">
      <c r="A30" s="13" t="s">
        <v>65</v>
      </c>
      <c r="B30" s="13"/>
      <c r="C30" s="13">
        <v>11262</v>
      </c>
      <c r="D30" s="13">
        <v>11279</v>
      </c>
      <c r="E30" s="13">
        <v>11974</v>
      </c>
      <c r="F30" s="13">
        <v>12697</v>
      </c>
      <c r="G30" s="13">
        <v>13113</v>
      </c>
    </row>
    <row r="31" spans="1:7" x14ac:dyDescent="0.2">
      <c r="A31" s="13"/>
      <c r="B31" s="13"/>
      <c r="C31" s="13"/>
      <c r="D31" s="13"/>
      <c r="E31" s="13"/>
      <c r="F31" s="13"/>
      <c r="G31" s="13"/>
    </row>
    <row r="32" spans="1:7" x14ac:dyDescent="0.2">
      <c r="A32" s="14" t="s">
        <v>164</v>
      </c>
      <c r="B32" s="13"/>
      <c r="C32" s="13"/>
      <c r="D32" s="13"/>
      <c r="E32" s="13"/>
      <c r="F32" s="13"/>
      <c r="G32" s="13"/>
    </row>
    <row r="33" spans="1:7" x14ac:dyDescent="0.2">
      <c r="A33" s="13" t="s">
        <v>91</v>
      </c>
      <c r="B33" s="13"/>
      <c r="C33" s="13">
        <v>410</v>
      </c>
      <c r="D33" s="13">
        <v>380</v>
      </c>
      <c r="E33" s="13">
        <v>426</v>
      </c>
      <c r="F33" s="13">
        <v>436</v>
      </c>
      <c r="G33" s="13">
        <v>446</v>
      </c>
    </row>
    <row r="34" spans="1:7" x14ac:dyDescent="0.2">
      <c r="A34" s="13" t="s">
        <v>151</v>
      </c>
      <c r="B34" s="13"/>
      <c r="C34" s="13">
        <v>289</v>
      </c>
      <c r="D34" s="13">
        <v>257</v>
      </c>
      <c r="E34" s="13">
        <v>328</v>
      </c>
      <c r="F34" s="13">
        <v>457</v>
      </c>
      <c r="G34" s="13">
        <v>406</v>
      </c>
    </row>
    <row r="35" spans="1:7" x14ac:dyDescent="0.2">
      <c r="A35" s="13" t="s">
        <v>136</v>
      </c>
      <c r="B35" s="13"/>
      <c r="C35" s="13">
        <v>455</v>
      </c>
      <c r="D35" s="13">
        <v>424</v>
      </c>
      <c r="E35" s="13">
        <v>411</v>
      </c>
      <c r="F35" s="13">
        <v>325</v>
      </c>
      <c r="G35" s="13">
        <v>387</v>
      </c>
    </row>
    <row r="36" spans="1:7" x14ac:dyDescent="0.2">
      <c r="A36" s="13" t="s">
        <v>97</v>
      </c>
      <c r="B36" s="13"/>
      <c r="C36" s="13">
        <v>313</v>
      </c>
      <c r="D36" s="13">
        <v>312</v>
      </c>
      <c r="E36" s="13">
        <v>333</v>
      </c>
      <c r="F36" s="13">
        <v>338</v>
      </c>
      <c r="G36" s="13">
        <v>353</v>
      </c>
    </row>
    <row r="37" spans="1:7" x14ac:dyDescent="0.2">
      <c r="A37" s="13" t="s">
        <v>143</v>
      </c>
      <c r="B37" s="13"/>
      <c r="C37" s="13">
        <v>269</v>
      </c>
      <c r="D37" s="13">
        <v>310</v>
      </c>
      <c r="E37" s="13">
        <v>322</v>
      </c>
      <c r="F37" s="13">
        <v>356</v>
      </c>
      <c r="G37" s="13">
        <v>351</v>
      </c>
    </row>
    <row r="38" spans="1:7" x14ac:dyDescent="0.2">
      <c r="A38" s="13"/>
      <c r="B38" s="13"/>
      <c r="C38" s="13"/>
      <c r="D38" s="13"/>
      <c r="E38" s="13"/>
      <c r="F38" s="13"/>
      <c r="G38" s="13"/>
    </row>
    <row r="39" spans="1:7" x14ac:dyDescent="0.2">
      <c r="A39" s="14" t="s">
        <v>165</v>
      </c>
      <c r="B39" s="13"/>
      <c r="C39" s="13"/>
      <c r="D39" s="13"/>
      <c r="E39" s="13"/>
      <c r="F39" s="13"/>
      <c r="G39" s="13"/>
    </row>
    <row r="40" spans="1:7" x14ac:dyDescent="0.2">
      <c r="A40" s="13" t="s">
        <v>161</v>
      </c>
      <c r="B40" s="13"/>
      <c r="C40" s="13">
        <v>2097</v>
      </c>
      <c r="D40" s="13">
        <v>2131</v>
      </c>
      <c r="E40" s="13">
        <v>2196</v>
      </c>
      <c r="F40" s="13">
        <v>2235</v>
      </c>
      <c r="G40" s="13">
        <v>2361</v>
      </c>
    </row>
    <row r="41" spans="1:7" x14ac:dyDescent="0.2">
      <c r="A41" s="13"/>
      <c r="B41" s="13" t="s">
        <v>124</v>
      </c>
      <c r="C41" s="13">
        <v>1490</v>
      </c>
      <c r="D41" s="13">
        <v>1547</v>
      </c>
      <c r="E41" s="13">
        <v>1599</v>
      </c>
      <c r="F41" s="13">
        <v>1599</v>
      </c>
      <c r="G41" s="13">
        <v>1683</v>
      </c>
    </row>
    <row r="42" spans="1:7" x14ac:dyDescent="0.2">
      <c r="A42" s="13"/>
      <c r="B42" s="13" t="s">
        <v>162</v>
      </c>
      <c r="C42" s="13">
        <v>549</v>
      </c>
      <c r="D42" s="13">
        <v>540</v>
      </c>
      <c r="E42" s="13">
        <v>546</v>
      </c>
      <c r="F42" s="13">
        <v>576</v>
      </c>
      <c r="G42" s="13">
        <v>628</v>
      </c>
    </row>
    <row r="43" spans="1:7" x14ac:dyDescent="0.2">
      <c r="A43" s="13"/>
      <c r="B43" s="13" t="s">
        <v>125</v>
      </c>
      <c r="C43" s="13">
        <v>59</v>
      </c>
      <c r="D43" s="13">
        <v>44</v>
      </c>
      <c r="E43" s="13">
        <v>50</v>
      </c>
      <c r="F43" s="13">
        <v>59</v>
      </c>
      <c r="G43" s="13">
        <v>49</v>
      </c>
    </row>
    <row r="44" spans="1:7" x14ac:dyDescent="0.2">
      <c r="A44" s="13" t="s">
        <v>89</v>
      </c>
      <c r="B44" s="13"/>
      <c r="C44" s="13">
        <v>1163</v>
      </c>
      <c r="D44" s="13">
        <v>1144</v>
      </c>
      <c r="E44" s="13">
        <v>1216</v>
      </c>
      <c r="F44" s="13">
        <v>1278</v>
      </c>
      <c r="G44" s="13">
        <v>1242</v>
      </c>
    </row>
    <row r="45" spans="1:7" x14ac:dyDescent="0.2">
      <c r="A45" s="13" t="s">
        <v>126</v>
      </c>
      <c r="B45" s="13"/>
      <c r="C45" s="13">
        <v>795</v>
      </c>
      <c r="D45" s="13">
        <v>614</v>
      </c>
      <c r="E45" s="13">
        <v>704</v>
      </c>
      <c r="F45" s="13">
        <v>828</v>
      </c>
      <c r="G45" s="13">
        <v>808</v>
      </c>
    </row>
    <row r="46" spans="1:7" x14ac:dyDescent="0.2">
      <c r="A46" s="12"/>
      <c r="B46" s="12"/>
      <c r="C46" s="12"/>
      <c r="D46" s="12"/>
      <c r="E46" s="12"/>
      <c r="F46" s="12"/>
      <c r="G46" s="12"/>
    </row>
    <row r="47" spans="1:7" x14ac:dyDescent="0.2">
      <c r="A47" s="27" t="s">
        <v>58</v>
      </c>
      <c r="B47" s="27"/>
      <c r="C47" s="11"/>
      <c r="D47" s="11"/>
      <c r="E47" s="11"/>
      <c r="F47" s="11"/>
      <c r="G47" s="11"/>
    </row>
  </sheetData>
  <mergeCells count="5">
    <mergeCell ref="A3:C3"/>
    <mergeCell ref="A1:C1"/>
    <mergeCell ref="A2:C2"/>
    <mergeCell ref="C5:G5"/>
    <mergeCell ref="A47:B47"/>
  </mergeCells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50"/>
  <sheetViews>
    <sheetView workbookViewId="0">
      <selection sqref="A1:C1"/>
    </sheetView>
  </sheetViews>
  <sheetFormatPr defaultRowHeight="14.25" x14ac:dyDescent="0.2"/>
  <cols>
    <col min="1" max="1" width="6.375" customWidth="1"/>
    <col min="2" max="2" width="35.75" customWidth="1"/>
    <col min="3" max="7" width="7.125" customWidth="1"/>
  </cols>
  <sheetData>
    <row r="1" spans="1:7" x14ac:dyDescent="0.2">
      <c r="A1" s="23" t="s">
        <v>191</v>
      </c>
      <c r="B1" s="22"/>
      <c r="C1" s="22"/>
      <c r="D1" s="11"/>
      <c r="E1" s="11"/>
      <c r="F1" s="11"/>
      <c r="G1" s="11"/>
    </row>
    <row r="2" spans="1:7" ht="15" x14ac:dyDescent="0.25">
      <c r="A2" s="24" t="s">
        <v>192</v>
      </c>
      <c r="B2" s="22"/>
      <c r="C2" s="22"/>
      <c r="D2" s="11"/>
      <c r="E2" s="11"/>
      <c r="F2" s="11"/>
      <c r="G2" s="11"/>
    </row>
    <row r="3" spans="1:7" x14ac:dyDescent="0.2">
      <c r="A3" s="23" t="s">
        <v>121</v>
      </c>
      <c r="B3" s="22"/>
      <c r="C3" s="22"/>
      <c r="D3" s="11"/>
      <c r="E3" s="11"/>
      <c r="F3" s="11"/>
      <c r="G3" s="11"/>
    </row>
    <row r="4" spans="1:7" x14ac:dyDescent="0.2">
      <c r="A4" s="12"/>
      <c r="B4" s="12"/>
      <c r="C4" s="20">
        <v>2015</v>
      </c>
      <c r="D4" s="20">
        <v>2016</v>
      </c>
      <c r="E4" s="20">
        <v>2017</v>
      </c>
      <c r="F4" s="20">
        <v>2018</v>
      </c>
      <c r="G4" s="19">
        <v>2019</v>
      </c>
    </row>
    <row r="5" spans="1:7" x14ac:dyDescent="0.2">
      <c r="A5" s="4"/>
      <c r="B5" s="4"/>
      <c r="C5" s="30" t="s">
        <v>22</v>
      </c>
      <c r="D5" s="30"/>
      <c r="E5" s="30"/>
      <c r="F5" s="30"/>
      <c r="G5" s="28"/>
    </row>
    <row r="6" spans="1:7" x14ac:dyDescent="0.2">
      <c r="A6" s="13"/>
      <c r="B6" s="13"/>
      <c r="C6" s="13"/>
      <c r="D6" s="13"/>
      <c r="E6" s="13"/>
      <c r="F6" s="13"/>
      <c r="G6" s="13"/>
    </row>
    <row r="7" spans="1:7" x14ac:dyDescent="0.2">
      <c r="A7" s="14" t="s">
        <v>158</v>
      </c>
      <c r="B7" s="13"/>
      <c r="C7" s="13"/>
      <c r="D7" s="13"/>
      <c r="E7" s="13"/>
      <c r="F7" s="13"/>
      <c r="G7" s="13"/>
    </row>
    <row r="8" spans="1:7" x14ac:dyDescent="0.2">
      <c r="A8" s="13" t="s">
        <v>63</v>
      </c>
      <c r="B8" s="13"/>
      <c r="C8" s="13">
        <v>8611</v>
      </c>
      <c r="D8" s="13">
        <v>9432</v>
      </c>
      <c r="E8" s="13">
        <v>12094</v>
      </c>
      <c r="F8" s="13">
        <v>13847</v>
      </c>
      <c r="G8" s="13">
        <v>16733</v>
      </c>
    </row>
    <row r="9" spans="1:7" x14ac:dyDescent="0.2">
      <c r="A9" s="13" t="s">
        <v>64</v>
      </c>
      <c r="B9" s="13"/>
      <c r="C9" s="13">
        <v>2825</v>
      </c>
      <c r="D9" s="13">
        <v>2950</v>
      </c>
      <c r="E9" s="13">
        <v>2990</v>
      </c>
      <c r="F9" s="13">
        <v>3408</v>
      </c>
      <c r="G9" s="13">
        <v>3378</v>
      </c>
    </row>
    <row r="10" spans="1:7" x14ac:dyDescent="0.2">
      <c r="A10" s="13" t="s">
        <v>65</v>
      </c>
      <c r="B10" s="13"/>
      <c r="C10" s="13">
        <v>11436</v>
      </c>
      <c r="D10" s="13">
        <v>12382</v>
      </c>
      <c r="E10" s="13">
        <v>15084</v>
      </c>
      <c r="F10" s="13">
        <v>17256</v>
      </c>
      <c r="G10" s="13">
        <v>20111</v>
      </c>
    </row>
    <row r="11" spans="1:7" x14ac:dyDescent="0.2">
      <c r="A11" s="13"/>
      <c r="B11" s="13"/>
      <c r="C11" s="13"/>
      <c r="D11" s="13"/>
      <c r="E11" s="13"/>
      <c r="F11" s="13"/>
      <c r="G11" s="13"/>
    </row>
    <row r="12" spans="1:7" x14ac:dyDescent="0.2">
      <c r="A12" s="14" t="s">
        <v>159</v>
      </c>
      <c r="B12" s="13"/>
      <c r="C12" s="13"/>
      <c r="D12" s="13"/>
      <c r="E12" s="13"/>
      <c r="F12" s="13"/>
      <c r="G12" s="13"/>
    </row>
    <row r="13" spans="1:7" x14ac:dyDescent="0.2">
      <c r="A13" s="13" t="s">
        <v>82</v>
      </c>
      <c r="B13" s="13"/>
      <c r="C13" s="13">
        <v>2419</v>
      </c>
      <c r="D13" s="13">
        <v>2683</v>
      </c>
      <c r="E13" s="13">
        <v>4080</v>
      </c>
      <c r="F13" s="13">
        <v>4321</v>
      </c>
      <c r="G13" s="13">
        <v>5265</v>
      </c>
    </row>
    <row r="14" spans="1:7" x14ac:dyDescent="0.2">
      <c r="A14" s="13" t="s">
        <v>84</v>
      </c>
      <c r="B14" s="13"/>
      <c r="C14" s="13">
        <v>1211</v>
      </c>
      <c r="D14" s="13">
        <v>1011</v>
      </c>
      <c r="E14" s="13">
        <v>1437</v>
      </c>
      <c r="F14" s="13">
        <v>1991</v>
      </c>
      <c r="G14" s="13">
        <v>3367</v>
      </c>
    </row>
    <row r="15" spans="1:7" x14ac:dyDescent="0.2">
      <c r="A15" s="13" t="s">
        <v>85</v>
      </c>
      <c r="B15" s="13"/>
      <c r="C15" s="13">
        <v>1551</v>
      </c>
      <c r="D15" s="13">
        <v>1970</v>
      </c>
      <c r="E15" s="13">
        <v>2482</v>
      </c>
      <c r="F15" s="13">
        <v>2913</v>
      </c>
      <c r="G15" s="13">
        <v>2930</v>
      </c>
    </row>
    <row r="16" spans="1:7" x14ac:dyDescent="0.2">
      <c r="A16" s="13" t="s">
        <v>90</v>
      </c>
      <c r="B16" s="13"/>
      <c r="C16" s="13">
        <v>188</v>
      </c>
      <c r="D16" s="13">
        <v>270</v>
      </c>
      <c r="E16" s="13">
        <v>489</v>
      </c>
      <c r="F16" s="13">
        <v>549</v>
      </c>
      <c r="G16" s="13">
        <v>785</v>
      </c>
    </row>
    <row r="17" spans="1:7" x14ac:dyDescent="0.2">
      <c r="A17" s="13" t="s">
        <v>87</v>
      </c>
      <c r="B17" s="13"/>
      <c r="C17" s="13">
        <v>359</v>
      </c>
      <c r="D17" s="13">
        <v>445</v>
      </c>
      <c r="E17" s="13">
        <v>454</v>
      </c>
      <c r="F17" s="13">
        <v>606</v>
      </c>
      <c r="G17" s="13">
        <v>723</v>
      </c>
    </row>
    <row r="18" spans="1:7" x14ac:dyDescent="0.2">
      <c r="A18" s="13"/>
      <c r="B18" s="13"/>
      <c r="C18" s="13"/>
      <c r="D18" s="13"/>
      <c r="E18" s="13"/>
      <c r="F18" s="13"/>
      <c r="G18" s="13"/>
    </row>
    <row r="19" spans="1:7" x14ac:dyDescent="0.2">
      <c r="A19" s="14" t="s">
        <v>160</v>
      </c>
      <c r="B19" s="13"/>
      <c r="C19" s="13"/>
      <c r="D19" s="13"/>
      <c r="E19" s="13"/>
      <c r="F19" s="13"/>
      <c r="G19" s="13"/>
    </row>
    <row r="20" spans="1:7" x14ac:dyDescent="0.2">
      <c r="A20" s="13" t="s">
        <v>161</v>
      </c>
      <c r="B20" s="13"/>
      <c r="C20" s="13">
        <v>2477</v>
      </c>
      <c r="D20" s="13">
        <v>2575</v>
      </c>
      <c r="E20" s="13">
        <v>2538</v>
      </c>
      <c r="F20" s="13">
        <v>2950</v>
      </c>
      <c r="G20" s="13">
        <v>3038</v>
      </c>
    </row>
    <row r="21" spans="1:7" x14ac:dyDescent="0.2">
      <c r="A21" s="13"/>
      <c r="B21" s="13" t="s">
        <v>124</v>
      </c>
      <c r="C21" s="13">
        <v>1528</v>
      </c>
      <c r="D21" s="13">
        <v>1613</v>
      </c>
      <c r="E21" s="13">
        <v>1375</v>
      </c>
      <c r="F21" s="13">
        <v>1575</v>
      </c>
      <c r="G21" s="13">
        <v>1604</v>
      </c>
    </row>
    <row r="22" spans="1:7" x14ac:dyDescent="0.2">
      <c r="A22" s="13"/>
      <c r="B22" s="13" t="s">
        <v>125</v>
      </c>
      <c r="C22" s="13">
        <v>810</v>
      </c>
      <c r="D22" s="13">
        <v>922</v>
      </c>
      <c r="E22" s="13">
        <v>1074</v>
      </c>
      <c r="F22" s="13">
        <v>1263</v>
      </c>
      <c r="G22" s="13">
        <v>1308</v>
      </c>
    </row>
    <row r="23" spans="1:7" x14ac:dyDescent="0.2">
      <c r="A23" s="13"/>
      <c r="B23" s="13" t="s">
        <v>162</v>
      </c>
      <c r="C23" s="13">
        <v>140</v>
      </c>
      <c r="D23" s="13">
        <v>41</v>
      </c>
      <c r="E23" s="13">
        <v>89</v>
      </c>
      <c r="F23" s="13">
        <v>112</v>
      </c>
      <c r="G23" s="13">
        <v>126</v>
      </c>
    </row>
    <row r="24" spans="1:7" x14ac:dyDescent="0.2">
      <c r="A24" s="13" t="s">
        <v>126</v>
      </c>
      <c r="B24" s="13"/>
      <c r="C24" s="13">
        <v>161</v>
      </c>
      <c r="D24" s="13">
        <v>148</v>
      </c>
      <c r="E24" s="13">
        <v>185</v>
      </c>
      <c r="F24" s="13">
        <v>234</v>
      </c>
      <c r="G24" s="13">
        <v>230</v>
      </c>
    </row>
    <row r="25" spans="1:7" x14ac:dyDescent="0.2">
      <c r="A25" s="13" t="s">
        <v>101</v>
      </c>
      <c r="B25" s="13"/>
      <c r="C25" s="3" t="s">
        <v>193</v>
      </c>
      <c r="D25" s="3" t="s">
        <v>193</v>
      </c>
      <c r="E25" s="3" t="s">
        <v>193</v>
      </c>
      <c r="F25" s="3" t="s">
        <v>193</v>
      </c>
      <c r="G25" s="13">
        <v>27</v>
      </c>
    </row>
    <row r="26" spans="1:7" x14ac:dyDescent="0.2">
      <c r="A26" s="13"/>
      <c r="B26" s="13"/>
      <c r="C26" s="13"/>
      <c r="D26" s="13"/>
      <c r="E26" s="13"/>
      <c r="F26" s="13"/>
      <c r="G26" s="13"/>
    </row>
    <row r="27" spans="1:7" x14ac:dyDescent="0.2">
      <c r="A27" s="14" t="s">
        <v>163</v>
      </c>
      <c r="B27" s="13"/>
      <c r="C27" s="13"/>
      <c r="D27" s="13"/>
      <c r="E27" s="13"/>
      <c r="F27" s="13"/>
      <c r="G27" s="13"/>
    </row>
    <row r="28" spans="1:7" x14ac:dyDescent="0.2">
      <c r="A28" s="13" t="s">
        <v>63</v>
      </c>
      <c r="B28" s="13"/>
      <c r="C28" s="13">
        <v>9884</v>
      </c>
      <c r="D28" s="13">
        <v>9958</v>
      </c>
      <c r="E28" s="13">
        <v>10536</v>
      </c>
      <c r="F28" s="13">
        <v>12076</v>
      </c>
      <c r="G28" s="13">
        <v>12519</v>
      </c>
    </row>
    <row r="29" spans="1:7" x14ac:dyDescent="0.2">
      <c r="A29" s="13" t="s">
        <v>64</v>
      </c>
      <c r="B29" s="13"/>
      <c r="C29" s="13">
        <v>550</v>
      </c>
      <c r="D29" s="13">
        <v>614</v>
      </c>
      <c r="E29" s="13">
        <v>718</v>
      </c>
      <c r="F29" s="13">
        <v>750</v>
      </c>
      <c r="G29" s="13">
        <v>804</v>
      </c>
    </row>
    <row r="30" spans="1:7" x14ac:dyDescent="0.2">
      <c r="A30" s="13" t="s">
        <v>65</v>
      </c>
      <c r="B30" s="13"/>
      <c r="C30" s="13">
        <v>10434</v>
      </c>
      <c r="D30" s="13">
        <v>10572</v>
      </c>
      <c r="E30" s="13">
        <v>11254</v>
      </c>
      <c r="F30" s="13">
        <v>12826</v>
      </c>
      <c r="G30" s="13">
        <v>13323</v>
      </c>
    </row>
    <row r="31" spans="1:7" x14ac:dyDescent="0.2">
      <c r="A31" s="13"/>
      <c r="B31" s="13"/>
      <c r="C31" s="13"/>
      <c r="D31" s="13"/>
      <c r="E31" s="13"/>
      <c r="F31" s="13"/>
      <c r="G31" s="13"/>
    </row>
    <row r="32" spans="1:7" x14ac:dyDescent="0.2">
      <c r="A32" s="14" t="s">
        <v>164</v>
      </c>
      <c r="B32" s="13"/>
      <c r="C32" s="13"/>
      <c r="D32" s="13"/>
      <c r="E32" s="13"/>
      <c r="F32" s="13"/>
      <c r="G32" s="13"/>
    </row>
    <row r="33" spans="1:7" x14ac:dyDescent="0.2">
      <c r="A33" s="13" t="s">
        <v>97</v>
      </c>
      <c r="B33" s="13"/>
      <c r="C33" s="13">
        <v>1915</v>
      </c>
      <c r="D33" s="13">
        <v>1957</v>
      </c>
      <c r="E33" s="13">
        <v>2076</v>
      </c>
      <c r="F33" s="13">
        <v>2351</v>
      </c>
      <c r="G33" s="13">
        <v>2453</v>
      </c>
    </row>
    <row r="34" spans="1:7" x14ac:dyDescent="0.2">
      <c r="A34" s="13" t="s">
        <v>91</v>
      </c>
      <c r="B34" s="13"/>
      <c r="C34" s="13">
        <v>1696</v>
      </c>
      <c r="D34" s="13">
        <v>1613</v>
      </c>
      <c r="E34" s="13">
        <v>1880</v>
      </c>
      <c r="F34" s="13">
        <v>2128</v>
      </c>
      <c r="G34" s="13">
        <v>2223</v>
      </c>
    </row>
    <row r="35" spans="1:7" x14ac:dyDescent="0.2">
      <c r="A35" s="13" t="s">
        <v>138</v>
      </c>
      <c r="B35" s="13"/>
      <c r="C35" s="13">
        <v>1523</v>
      </c>
      <c r="D35" s="13">
        <v>1486</v>
      </c>
      <c r="E35" s="13">
        <v>1432</v>
      </c>
      <c r="F35" s="13">
        <v>1553</v>
      </c>
      <c r="G35" s="13">
        <v>1548</v>
      </c>
    </row>
    <row r="36" spans="1:7" x14ac:dyDescent="0.2">
      <c r="A36" s="13" t="s">
        <v>142</v>
      </c>
      <c r="B36" s="13"/>
      <c r="C36" s="13">
        <v>608</v>
      </c>
      <c r="D36" s="13">
        <v>663</v>
      </c>
      <c r="E36" s="13">
        <v>679</v>
      </c>
      <c r="F36" s="13">
        <v>768</v>
      </c>
      <c r="G36" s="13">
        <v>812</v>
      </c>
    </row>
    <row r="37" spans="1:7" x14ac:dyDescent="0.2">
      <c r="A37" s="13" t="s">
        <v>111</v>
      </c>
      <c r="B37" s="13"/>
      <c r="C37" s="13">
        <v>433</v>
      </c>
      <c r="D37" s="13">
        <v>449</v>
      </c>
      <c r="E37" s="13">
        <v>495</v>
      </c>
      <c r="F37" s="13">
        <v>571</v>
      </c>
      <c r="G37" s="13">
        <v>615</v>
      </c>
    </row>
    <row r="38" spans="1:7" x14ac:dyDescent="0.2">
      <c r="A38" s="13"/>
      <c r="B38" s="13"/>
      <c r="C38" s="13"/>
      <c r="D38" s="13"/>
      <c r="E38" s="13"/>
      <c r="F38" s="13"/>
      <c r="G38" s="13"/>
    </row>
    <row r="39" spans="1:7" x14ac:dyDescent="0.2">
      <c r="A39" s="14" t="s">
        <v>165</v>
      </c>
      <c r="B39" s="13"/>
      <c r="C39" s="13"/>
      <c r="D39" s="13"/>
      <c r="E39" s="13"/>
      <c r="F39" s="13"/>
      <c r="G39" s="13"/>
    </row>
    <row r="40" spans="1:7" x14ac:dyDescent="0.2">
      <c r="A40" s="13" t="s">
        <v>161</v>
      </c>
      <c r="B40" s="13"/>
      <c r="C40" s="13">
        <v>213</v>
      </c>
      <c r="D40" s="13">
        <v>245</v>
      </c>
      <c r="E40" s="13">
        <v>294</v>
      </c>
      <c r="F40" s="13">
        <v>321</v>
      </c>
      <c r="G40" s="13">
        <v>317</v>
      </c>
    </row>
    <row r="41" spans="1:7" x14ac:dyDescent="0.2">
      <c r="A41" s="13"/>
      <c r="B41" s="13" t="s">
        <v>124</v>
      </c>
      <c r="C41" s="13">
        <v>163</v>
      </c>
      <c r="D41" s="13">
        <v>191</v>
      </c>
      <c r="E41" s="13">
        <v>233</v>
      </c>
      <c r="F41" s="13">
        <v>254</v>
      </c>
      <c r="G41" s="13">
        <v>231</v>
      </c>
    </row>
    <row r="42" spans="1:7" x14ac:dyDescent="0.2">
      <c r="A42" s="13"/>
      <c r="B42" s="13" t="s">
        <v>162</v>
      </c>
      <c r="C42" s="13">
        <v>40</v>
      </c>
      <c r="D42" s="13">
        <v>45</v>
      </c>
      <c r="E42" s="13">
        <v>46</v>
      </c>
      <c r="F42" s="13">
        <v>51</v>
      </c>
      <c r="G42" s="13">
        <v>59</v>
      </c>
    </row>
    <row r="43" spans="1:7" x14ac:dyDescent="0.2">
      <c r="A43" s="13"/>
      <c r="B43" s="13" t="s">
        <v>125</v>
      </c>
      <c r="C43" s="13">
        <v>10</v>
      </c>
      <c r="D43" s="13">
        <v>9</v>
      </c>
      <c r="E43" s="13">
        <v>15</v>
      </c>
      <c r="F43" s="13">
        <v>16</v>
      </c>
      <c r="G43" s="13">
        <v>26</v>
      </c>
    </row>
    <row r="44" spans="1:7" x14ac:dyDescent="0.2">
      <c r="A44" s="13" t="s">
        <v>126</v>
      </c>
      <c r="B44" s="13"/>
      <c r="C44" s="13">
        <v>124</v>
      </c>
      <c r="D44" s="13">
        <v>156</v>
      </c>
      <c r="E44" s="13">
        <v>197</v>
      </c>
      <c r="F44" s="13">
        <v>228</v>
      </c>
      <c r="G44" s="13">
        <v>258</v>
      </c>
    </row>
    <row r="45" spans="1:7" x14ac:dyDescent="0.2">
      <c r="A45" s="13" t="s">
        <v>89</v>
      </c>
      <c r="B45" s="13"/>
      <c r="C45" s="13">
        <v>155</v>
      </c>
      <c r="D45" s="13">
        <v>151</v>
      </c>
      <c r="E45" s="13">
        <v>144</v>
      </c>
      <c r="F45" s="13">
        <v>128</v>
      </c>
      <c r="G45" s="13">
        <v>175</v>
      </c>
    </row>
    <row r="46" spans="1:7" x14ac:dyDescent="0.2">
      <c r="A46" s="12"/>
      <c r="B46" s="12"/>
      <c r="C46" s="12"/>
      <c r="D46" s="12"/>
      <c r="E46" s="12"/>
      <c r="F46" s="12"/>
      <c r="G46" s="12"/>
    </row>
    <row r="47" spans="1:7" x14ac:dyDescent="0.2">
      <c r="A47" s="33" t="s">
        <v>75</v>
      </c>
      <c r="B47" s="22"/>
      <c r="C47" s="11"/>
      <c r="D47" s="11"/>
      <c r="E47" s="11"/>
      <c r="F47" s="11"/>
      <c r="G47" s="11"/>
    </row>
    <row r="48" spans="1:7" x14ac:dyDescent="0.2">
      <c r="A48" s="32" t="s">
        <v>194</v>
      </c>
      <c r="B48" s="22"/>
      <c r="C48" s="11"/>
      <c r="D48" s="11"/>
      <c r="E48" s="11"/>
      <c r="F48" s="11"/>
      <c r="G48" s="11"/>
    </row>
    <row r="50" spans="1:2" x14ac:dyDescent="0.2">
      <c r="A50" s="27" t="s">
        <v>58</v>
      </c>
      <c r="B50" s="27"/>
    </row>
  </sheetData>
  <mergeCells count="7">
    <mergeCell ref="A48:B48"/>
    <mergeCell ref="A50:B50"/>
    <mergeCell ref="A3:C3"/>
    <mergeCell ref="A1:C1"/>
    <mergeCell ref="A2:C2"/>
    <mergeCell ref="C5:G5"/>
    <mergeCell ref="A47:B47"/>
  </mergeCells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7"/>
  <sheetViews>
    <sheetView workbookViewId="0">
      <selection sqref="A1:C1"/>
    </sheetView>
  </sheetViews>
  <sheetFormatPr defaultRowHeight="14.25" x14ac:dyDescent="0.2"/>
  <cols>
    <col min="1" max="1" width="6.375" customWidth="1"/>
    <col min="2" max="2" width="35.75" customWidth="1"/>
    <col min="3" max="7" width="7.125" customWidth="1"/>
  </cols>
  <sheetData>
    <row r="1" spans="1:7" x14ac:dyDescent="0.2">
      <c r="A1" s="23" t="s">
        <v>195</v>
      </c>
      <c r="B1" s="22"/>
      <c r="C1" s="22"/>
      <c r="D1" s="11"/>
      <c r="E1" s="11"/>
      <c r="F1" s="11"/>
      <c r="G1" s="11"/>
    </row>
    <row r="2" spans="1:7" ht="15" x14ac:dyDescent="0.25">
      <c r="A2" s="24" t="s">
        <v>196</v>
      </c>
      <c r="B2" s="22"/>
      <c r="C2" s="22"/>
      <c r="D2" s="11"/>
      <c r="E2" s="11"/>
      <c r="F2" s="11"/>
      <c r="G2" s="11"/>
    </row>
    <row r="3" spans="1:7" x14ac:dyDescent="0.2">
      <c r="A3" s="23" t="s">
        <v>121</v>
      </c>
      <c r="B3" s="22"/>
      <c r="C3" s="22"/>
      <c r="D3" s="11"/>
      <c r="E3" s="11"/>
      <c r="F3" s="11"/>
      <c r="G3" s="11"/>
    </row>
    <row r="4" spans="1:7" x14ac:dyDescent="0.2">
      <c r="A4" s="12"/>
      <c r="B4" s="12"/>
      <c r="C4" s="20">
        <v>2015</v>
      </c>
      <c r="D4" s="20">
        <v>2016</v>
      </c>
      <c r="E4" s="20">
        <v>2017</v>
      </c>
      <c r="F4" s="20">
        <v>2018</v>
      </c>
      <c r="G4" s="19">
        <v>2019</v>
      </c>
    </row>
    <row r="5" spans="1:7" x14ac:dyDescent="0.2">
      <c r="A5" s="4"/>
      <c r="B5" s="4"/>
      <c r="C5" s="30" t="s">
        <v>22</v>
      </c>
      <c r="D5" s="30"/>
      <c r="E5" s="30"/>
      <c r="F5" s="30"/>
      <c r="G5" s="28"/>
    </row>
    <row r="6" spans="1:7" x14ac:dyDescent="0.2">
      <c r="A6" s="13"/>
      <c r="B6" s="13"/>
      <c r="C6" s="13"/>
      <c r="D6" s="13"/>
      <c r="E6" s="13"/>
      <c r="F6" s="13"/>
      <c r="G6" s="13"/>
    </row>
    <row r="7" spans="1:7" x14ac:dyDescent="0.2">
      <c r="A7" s="14" t="s">
        <v>158</v>
      </c>
      <c r="B7" s="13"/>
      <c r="C7" s="13"/>
      <c r="D7" s="13"/>
      <c r="E7" s="13"/>
      <c r="F7" s="13"/>
      <c r="G7" s="13"/>
    </row>
    <row r="8" spans="1:7" x14ac:dyDescent="0.2">
      <c r="A8" s="13" t="s">
        <v>63</v>
      </c>
      <c r="B8" s="13"/>
      <c r="C8" s="13">
        <v>1565</v>
      </c>
      <c r="D8" s="13">
        <v>1494</v>
      </c>
      <c r="E8" s="13">
        <v>1493</v>
      </c>
      <c r="F8" s="13">
        <v>1745</v>
      </c>
      <c r="G8" s="13">
        <v>1686</v>
      </c>
    </row>
    <row r="9" spans="1:7" x14ac:dyDescent="0.2">
      <c r="A9" s="13" t="s">
        <v>64</v>
      </c>
      <c r="B9" s="13"/>
      <c r="C9" s="13">
        <v>500</v>
      </c>
      <c r="D9" s="13">
        <v>604</v>
      </c>
      <c r="E9" s="13">
        <v>517</v>
      </c>
      <c r="F9" s="13">
        <v>627</v>
      </c>
      <c r="G9" s="13">
        <v>551</v>
      </c>
    </row>
    <row r="10" spans="1:7" x14ac:dyDescent="0.2">
      <c r="A10" s="13" t="s">
        <v>65</v>
      </c>
      <c r="B10" s="13"/>
      <c r="C10" s="13">
        <v>2065</v>
      </c>
      <c r="D10" s="13">
        <v>2098</v>
      </c>
      <c r="E10" s="13">
        <v>2009</v>
      </c>
      <c r="F10" s="13">
        <v>2371</v>
      </c>
      <c r="G10" s="13">
        <v>2237</v>
      </c>
    </row>
    <row r="11" spans="1:7" x14ac:dyDescent="0.2">
      <c r="A11" s="13"/>
      <c r="B11" s="13"/>
      <c r="C11" s="13"/>
      <c r="D11" s="13"/>
      <c r="E11" s="13"/>
      <c r="F11" s="13"/>
      <c r="G11" s="13"/>
    </row>
    <row r="12" spans="1:7" x14ac:dyDescent="0.2">
      <c r="A12" s="14" t="s">
        <v>159</v>
      </c>
      <c r="B12" s="13"/>
      <c r="C12" s="13"/>
      <c r="D12" s="13"/>
      <c r="E12" s="13"/>
      <c r="F12" s="13"/>
      <c r="G12" s="13"/>
    </row>
    <row r="13" spans="1:7" x14ac:dyDescent="0.2">
      <c r="A13" s="13" t="s">
        <v>85</v>
      </c>
      <c r="B13" s="13"/>
      <c r="C13" s="13">
        <v>361</v>
      </c>
      <c r="D13" s="13">
        <v>411</v>
      </c>
      <c r="E13" s="13">
        <v>416</v>
      </c>
      <c r="F13" s="13">
        <v>388</v>
      </c>
      <c r="G13" s="13">
        <v>312</v>
      </c>
    </row>
    <row r="14" spans="1:7" x14ac:dyDescent="0.2">
      <c r="A14" s="13" t="s">
        <v>82</v>
      </c>
      <c r="B14" s="13"/>
      <c r="C14" s="13">
        <v>121</v>
      </c>
      <c r="D14" s="13">
        <v>147</v>
      </c>
      <c r="E14" s="13">
        <v>170</v>
      </c>
      <c r="F14" s="13">
        <v>207</v>
      </c>
      <c r="G14" s="13">
        <v>237</v>
      </c>
    </row>
    <row r="15" spans="1:7" x14ac:dyDescent="0.2">
      <c r="A15" s="13" t="s">
        <v>96</v>
      </c>
      <c r="B15" s="13"/>
      <c r="C15" s="13">
        <v>61</v>
      </c>
      <c r="D15" s="13">
        <v>102</v>
      </c>
      <c r="E15" s="13">
        <v>127</v>
      </c>
      <c r="F15" s="13">
        <v>180</v>
      </c>
      <c r="G15" s="13">
        <v>202</v>
      </c>
    </row>
    <row r="16" spans="1:7" x14ac:dyDescent="0.2">
      <c r="A16" s="13" t="s">
        <v>87</v>
      </c>
      <c r="B16" s="13"/>
      <c r="C16" s="13">
        <v>61</v>
      </c>
      <c r="D16" s="13">
        <v>80</v>
      </c>
      <c r="E16" s="13">
        <v>89</v>
      </c>
      <c r="F16" s="13">
        <v>126</v>
      </c>
      <c r="G16" s="13">
        <v>139</v>
      </c>
    </row>
    <row r="17" spans="1:7" x14ac:dyDescent="0.2">
      <c r="A17" s="13" t="s">
        <v>84</v>
      </c>
      <c r="B17" s="13"/>
      <c r="C17" s="13">
        <v>142</v>
      </c>
      <c r="D17" s="13">
        <v>173</v>
      </c>
      <c r="E17" s="13">
        <v>160</v>
      </c>
      <c r="F17" s="13">
        <v>177</v>
      </c>
      <c r="G17" s="13">
        <v>138</v>
      </c>
    </row>
    <row r="18" spans="1:7" x14ac:dyDescent="0.2">
      <c r="A18" s="13"/>
      <c r="B18" s="13"/>
      <c r="C18" s="13"/>
      <c r="D18" s="13"/>
      <c r="E18" s="13"/>
      <c r="F18" s="13"/>
      <c r="G18" s="13"/>
    </row>
    <row r="19" spans="1:7" x14ac:dyDescent="0.2">
      <c r="A19" s="14" t="s">
        <v>160</v>
      </c>
      <c r="B19" s="13"/>
      <c r="C19" s="13"/>
      <c r="D19" s="13"/>
      <c r="E19" s="13"/>
      <c r="F19" s="13"/>
      <c r="G19" s="13"/>
    </row>
    <row r="20" spans="1:7" x14ac:dyDescent="0.2">
      <c r="A20" s="13" t="s">
        <v>161</v>
      </c>
      <c r="B20" s="13"/>
      <c r="C20" s="13">
        <v>445</v>
      </c>
      <c r="D20" s="13">
        <v>548</v>
      </c>
      <c r="E20" s="13">
        <v>473</v>
      </c>
      <c r="F20" s="13">
        <v>570</v>
      </c>
      <c r="G20" s="13">
        <v>489</v>
      </c>
    </row>
    <row r="21" spans="1:7" x14ac:dyDescent="0.2">
      <c r="A21" s="13"/>
      <c r="B21" s="13" t="s">
        <v>125</v>
      </c>
      <c r="C21" s="13">
        <v>281</v>
      </c>
      <c r="D21" s="13">
        <v>249</v>
      </c>
      <c r="E21" s="13">
        <v>249</v>
      </c>
      <c r="F21" s="13">
        <v>287</v>
      </c>
      <c r="G21" s="13">
        <v>276</v>
      </c>
    </row>
    <row r="22" spans="1:7" x14ac:dyDescent="0.2">
      <c r="A22" s="13"/>
      <c r="B22" s="13" t="s">
        <v>124</v>
      </c>
      <c r="C22" s="13">
        <v>159</v>
      </c>
      <c r="D22" s="13">
        <v>287</v>
      </c>
      <c r="E22" s="13">
        <v>211</v>
      </c>
      <c r="F22" s="13">
        <v>266</v>
      </c>
      <c r="G22" s="13">
        <v>205</v>
      </c>
    </row>
    <row r="23" spans="1:7" x14ac:dyDescent="0.2">
      <c r="A23" s="13"/>
      <c r="B23" s="13" t="s">
        <v>162</v>
      </c>
      <c r="C23" s="13">
        <v>5</v>
      </c>
      <c r="D23" s="13">
        <v>12</v>
      </c>
      <c r="E23" s="13">
        <v>13</v>
      </c>
      <c r="F23" s="13">
        <v>17</v>
      </c>
      <c r="G23" s="13">
        <v>8</v>
      </c>
    </row>
    <row r="24" spans="1:7" x14ac:dyDescent="0.2">
      <c r="A24" s="13" t="s">
        <v>126</v>
      </c>
      <c r="B24" s="13"/>
      <c r="C24" s="13">
        <v>37</v>
      </c>
      <c r="D24" s="13">
        <v>38</v>
      </c>
      <c r="E24" s="13">
        <v>25</v>
      </c>
      <c r="F24" s="13">
        <v>36</v>
      </c>
      <c r="G24" s="13">
        <v>37</v>
      </c>
    </row>
    <row r="25" spans="1:7" x14ac:dyDescent="0.2">
      <c r="A25" s="13" t="s">
        <v>187</v>
      </c>
      <c r="B25" s="13"/>
      <c r="C25" s="13">
        <v>5</v>
      </c>
      <c r="D25" s="13">
        <v>6</v>
      </c>
      <c r="E25" s="13">
        <v>6</v>
      </c>
      <c r="F25" s="13">
        <v>6</v>
      </c>
      <c r="G25" s="13">
        <v>7</v>
      </c>
    </row>
    <row r="26" spans="1:7" x14ac:dyDescent="0.2">
      <c r="A26" s="13"/>
      <c r="B26" s="13"/>
      <c r="C26" s="13"/>
      <c r="D26" s="13"/>
      <c r="E26" s="13"/>
      <c r="F26" s="13"/>
      <c r="G26" s="13"/>
    </row>
    <row r="27" spans="1:7" x14ac:dyDescent="0.2">
      <c r="A27" s="14" t="s">
        <v>163</v>
      </c>
      <c r="B27" s="13"/>
      <c r="C27" s="13"/>
      <c r="D27" s="13"/>
      <c r="E27" s="13"/>
      <c r="F27" s="13"/>
      <c r="G27" s="13"/>
    </row>
    <row r="28" spans="1:7" x14ac:dyDescent="0.2">
      <c r="A28" s="13" t="s">
        <v>63</v>
      </c>
      <c r="B28" s="13"/>
      <c r="C28" s="13">
        <v>1832</v>
      </c>
      <c r="D28" s="13">
        <v>2093</v>
      </c>
      <c r="E28" s="13">
        <v>1907</v>
      </c>
      <c r="F28" s="13">
        <v>2761</v>
      </c>
      <c r="G28" s="13">
        <v>2410</v>
      </c>
    </row>
    <row r="29" spans="1:7" x14ac:dyDescent="0.2">
      <c r="A29" s="13" t="s">
        <v>64</v>
      </c>
      <c r="B29" s="13"/>
      <c r="C29" s="13">
        <v>159</v>
      </c>
      <c r="D29" s="13">
        <v>157</v>
      </c>
      <c r="E29" s="13">
        <v>116</v>
      </c>
      <c r="F29" s="13">
        <v>131</v>
      </c>
      <c r="G29" s="13">
        <v>125</v>
      </c>
    </row>
    <row r="30" spans="1:7" x14ac:dyDescent="0.2">
      <c r="A30" s="13" t="s">
        <v>65</v>
      </c>
      <c r="B30" s="13"/>
      <c r="C30" s="13">
        <v>1991</v>
      </c>
      <c r="D30" s="13">
        <v>2250</v>
      </c>
      <c r="E30" s="13">
        <v>2023</v>
      </c>
      <c r="F30" s="13">
        <v>2891</v>
      </c>
      <c r="G30" s="13">
        <v>2535</v>
      </c>
    </row>
    <row r="31" spans="1:7" x14ac:dyDescent="0.2">
      <c r="A31" s="13"/>
      <c r="B31" s="13"/>
      <c r="C31" s="13"/>
      <c r="D31" s="13"/>
      <c r="E31" s="13"/>
      <c r="F31" s="13"/>
      <c r="G31" s="13"/>
    </row>
    <row r="32" spans="1:7" x14ac:dyDescent="0.2">
      <c r="A32" s="14" t="s">
        <v>164</v>
      </c>
      <c r="B32" s="13"/>
      <c r="C32" s="13"/>
      <c r="D32" s="13"/>
      <c r="E32" s="13"/>
      <c r="F32" s="13"/>
      <c r="G32" s="13"/>
    </row>
    <row r="33" spans="1:7" x14ac:dyDescent="0.2">
      <c r="A33" s="13" t="s">
        <v>137</v>
      </c>
      <c r="B33" s="13"/>
      <c r="C33" s="13">
        <v>576</v>
      </c>
      <c r="D33" s="13">
        <v>647</v>
      </c>
      <c r="E33" s="13">
        <v>585</v>
      </c>
      <c r="F33" s="13">
        <v>1265</v>
      </c>
      <c r="G33" s="13">
        <v>1061</v>
      </c>
    </row>
    <row r="34" spans="1:7" x14ac:dyDescent="0.2">
      <c r="A34" s="13" t="s">
        <v>136</v>
      </c>
      <c r="B34" s="13"/>
      <c r="C34" s="13">
        <v>431</v>
      </c>
      <c r="D34" s="13">
        <v>515</v>
      </c>
      <c r="E34" s="13">
        <v>453</v>
      </c>
      <c r="F34" s="13">
        <v>452</v>
      </c>
      <c r="G34" s="13">
        <v>435</v>
      </c>
    </row>
    <row r="35" spans="1:7" x14ac:dyDescent="0.2">
      <c r="A35" s="13" t="s">
        <v>91</v>
      </c>
      <c r="B35" s="13"/>
      <c r="C35" s="13">
        <v>129</v>
      </c>
      <c r="D35" s="13">
        <v>147</v>
      </c>
      <c r="E35" s="13">
        <v>173</v>
      </c>
      <c r="F35" s="13">
        <v>200</v>
      </c>
      <c r="G35" s="13">
        <v>166</v>
      </c>
    </row>
    <row r="36" spans="1:7" x14ac:dyDescent="0.2">
      <c r="A36" s="13" t="s">
        <v>104</v>
      </c>
      <c r="B36" s="13"/>
      <c r="C36" s="13">
        <v>84</v>
      </c>
      <c r="D36" s="13">
        <v>85</v>
      </c>
      <c r="E36" s="13">
        <v>111</v>
      </c>
      <c r="F36" s="13">
        <v>143</v>
      </c>
      <c r="G36" s="13">
        <v>157</v>
      </c>
    </row>
    <row r="37" spans="1:7" x14ac:dyDescent="0.2">
      <c r="A37" s="13" t="s">
        <v>111</v>
      </c>
      <c r="B37" s="13"/>
      <c r="C37" s="13">
        <v>95</v>
      </c>
      <c r="D37" s="13">
        <v>95</v>
      </c>
      <c r="E37" s="13">
        <v>106</v>
      </c>
      <c r="F37" s="13">
        <v>112</v>
      </c>
      <c r="G37" s="13">
        <v>106</v>
      </c>
    </row>
    <row r="38" spans="1:7" x14ac:dyDescent="0.2">
      <c r="A38" s="13"/>
      <c r="B38" s="13"/>
      <c r="C38" s="13"/>
      <c r="D38" s="13"/>
      <c r="E38" s="13"/>
      <c r="F38" s="13"/>
      <c r="G38" s="13"/>
    </row>
    <row r="39" spans="1:7" x14ac:dyDescent="0.2">
      <c r="A39" s="14" t="s">
        <v>165</v>
      </c>
      <c r="B39" s="13"/>
      <c r="C39" s="13"/>
      <c r="D39" s="13"/>
      <c r="E39" s="13"/>
      <c r="F39" s="13"/>
      <c r="G39" s="13"/>
    </row>
    <row r="40" spans="1:7" x14ac:dyDescent="0.2">
      <c r="A40" s="13" t="s">
        <v>126</v>
      </c>
      <c r="B40" s="13"/>
      <c r="C40" s="13">
        <v>73</v>
      </c>
      <c r="D40" s="13">
        <v>55</v>
      </c>
      <c r="E40" s="13">
        <v>46</v>
      </c>
      <c r="F40" s="13">
        <v>53</v>
      </c>
      <c r="G40" s="13">
        <v>56</v>
      </c>
    </row>
    <row r="41" spans="1:7" x14ac:dyDescent="0.2">
      <c r="A41" s="13" t="s">
        <v>161</v>
      </c>
      <c r="B41" s="13"/>
      <c r="C41" s="13">
        <v>36</v>
      </c>
      <c r="D41" s="13">
        <v>43</v>
      </c>
      <c r="E41" s="13">
        <v>47</v>
      </c>
      <c r="F41" s="13">
        <v>51</v>
      </c>
      <c r="G41" s="13">
        <v>50</v>
      </c>
    </row>
    <row r="42" spans="1:7" x14ac:dyDescent="0.2">
      <c r="A42" s="13"/>
      <c r="B42" s="13" t="s">
        <v>124</v>
      </c>
      <c r="C42" s="13">
        <v>29</v>
      </c>
      <c r="D42" s="13">
        <v>36</v>
      </c>
      <c r="E42" s="13">
        <v>40</v>
      </c>
      <c r="F42" s="13">
        <v>42</v>
      </c>
      <c r="G42" s="13">
        <v>41</v>
      </c>
    </row>
    <row r="43" spans="1:7" x14ac:dyDescent="0.2">
      <c r="A43" s="13"/>
      <c r="B43" s="13" t="s">
        <v>162</v>
      </c>
      <c r="C43" s="13">
        <v>5</v>
      </c>
      <c r="D43" s="13">
        <v>6</v>
      </c>
      <c r="E43" s="13">
        <v>5</v>
      </c>
      <c r="F43" s="13">
        <v>7</v>
      </c>
      <c r="G43" s="13">
        <v>7</v>
      </c>
    </row>
    <row r="44" spans="1:7" x14ac:dyDescent="0.2">
      <c r="A44" s="13"/>
      <c r="B44" s="13" t="s">
        <v>125</v>
      </c>
      <c r="C44" s="13">
        <v>2</v>
      </c>
      <c r="D44" s="13">
        <v>1</v>
      </c>
      <c r="E44" s="13">
        <v>1</v>
      </c>
      <c r="F44" s="13">
        <v>2</v>
      </c>
      <c r="G44" s="13">
        <v>2</v>
      </c>
    </row>
    <row r="45" spans="1:7" x14ac:dyDescent="0.2">
      <c r="A45" s="13" t="s">
        <v>89</v>
      </c>
      <c r="B45" s="13"/>
      <c r="C45" s="13">
        <v>46</v>
      </c>
      <c r="D45" s="13">
        <v>55</v>
      </c>
      <c r="E45" s="13">
        <v>18</v>
      </c>
      <c r="F45" s="13">
        <v>19</v>
      </c>
      <c r="G45" s="13">
        <v>13</v>
      </c>
    </row>
    <row r="46" spans="1:7" x14ac:dyDescent="0.2">
      <c r="A46" s="12"/>
      <c r="B46" s="12"/>
      <c r="C46" s="12"/>
      <c r="D46" s="12"/>
      <c r="E46" s="12"/>
      <c r="F46" s="12"/>
      <c r="G46" s="12"/>
    </row>
    <row r="47" spans="1:7" x14ac:dyDescent="0.2">
      <c r="A47" s="27" t="s">
        <v>58</v>
      </c>
      <c r="B47" s="27"/>
      <c r="C47" s="11"/>
      <c r="D47" s="11"/>
      <c r="E47" s="11"/>
      <c r="F47" s="11"/>
      <c r="G47" s="11"/>
    </row>
  </sheetData>
  <mergeCells count="5">
    <mergeCell ref="A3:C3"/>
    <mergeCell ref="A1:C1"/>
    <mergeCell ref="A2:C2"/>
    <mergeCell ref="C5:G5"/>
    <mergeCell ref="A47:B47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7"/>
  <sheetViews>
    <sheetView workbookViewId="0">
      <selection sqref="A1:C1"/>
    </sheetView>
  </sheetViews>
  <sheetFormatPr defaultRowHeight="14.25" x14ac:dyDescent="0.2"/>
  <cols>
    <col min="1" max="1" width="6.375" customWidth="1"/>
    <col min="2" max="2" width="35.75" customWidth="1"/>
    <col min="3" max="7" width="7.125" customWidth="1"/>
  </cols>
  <sheetData>
    <row r="1" spans="1:7" x14ac:dyDescent="0.2">
      <c r="A1" s="23" t="s">
        <v>197</v>
      </c>
      <c r="B1" s="22"/>
      <c r="C1" s="22"/>
      <c r="D1" s="11"/>
      <c r="E1" s="11"/>
      <c r="F1" s="11"/>
      <c r="G1" s="11"/>
    </row>
    <row r="2" spans="1:7" ht="15" x14ac:dyDescent="0.25">
      <c r="A2" s="24" t="s">
        <v>198</v>
      </c>
      <c r="B2" s="22"/>
      <c r="C2" s="22"/>
      <c r="D2" s="11"/>
      <c r="E2" s="11"/>
      <c r="F2" s="11"/>
      <c r="G2" s="11"/>
    </row>
    <row r="3" spans="1:7" x14ac:dyDescent="0.2">
      <c r="A3" s="23" t="s">
        <v>121</v>
      </c>
      <c r="B3" s="22"/>
      <c r="C3" s="22"/>
      <c r="D3" s="11"/>
      <c r="E3" s="11"/>
      <c r="F3" s="11"/>
      <c r="G3" s="11"/>
    </row>
    <row r="4" spans="1:7" x14ac:dyDescent="0.2">
      <c r="A4" s="12"/>
      <c r="B4" s="12"/>
      <c r="C4" s="20">
        <v>2015</v>
      </c>
      <c r="D4" s="20">
        <v>2016</v>
      </c>
      <c r="E4" s="20">
        <v>2017</v>
      </c>
      <c r="F4" s="20">
        <v>2018</v>
      </c>
      <c r="G4" s="19">
        <v>2019</v>
      </c>
    </row>
    <row r="5" spans="1:7" x14ac:dyDescent="0.2">
      <c r="A5" s="4"/>
      <c r="B5" s="4"/>
      <c r="C5" s="30" t="s">
        <v>22</v>
      </c>
      <c r="D5" s="30"/>
      <c r="E5" s="30"/>
      <c r="F5" s="30"/>
      <c r="G5" s="28"/>
    </row>
    <row r="6" spans="1:7" x14ac:dyDescent="0.2">
      <c r="A6" s="13"/>
      <c r="B6" s="13"/>
      <c r="C6" s="13"/>
      <c r="D6" s="13"/>
      <c r="E6" s="13"/>
      <c r="F6" s="13"/>
      <c r="G6" s="13"/>
    </row>
    <row r="7" spans="1:7" x14ac:dyDescent="0.2">
      <c r="A7" s="14" t="s">
        <v>158</v>
      </c>
      <c r="B7" s="13"/>
      <c r="C7" s="13"/>
      <c r="D7" s="13"/>
      <c r="E7" s="13"/>
      <c r="F7" s="13"/>
      <c r="G7" s="13"/>
    </row>
    <row r="8" spans="1:7" x14ac:dyDescent="0.2">
      <c r="A8" s="13" t="s">
        <v>63</v>
      </c>
      <c r="B8" s="13"/>
      <c r="C8" s="13">
        <v>5758</v>
      </c>
      <c r="D8" s="13">
        <v>5299</v>
      </c>
      <c r="E8" s="13">
        <v>5325</v>
      </c>
      <c r="F8" s="13">
        <v>5501</v>
      </c>
      <c r="G8" s="13">
        <v>5622</v>
      </c>
    </row>
    <row r="9" spans="1:7" x14ac:dyDescent="0.2">
      <c r="A9" s="13" t="s">
        <v>64</v>
      </c>
      <c r="B9" s="13"/>
      <c r="C9" s="13">
        <v>2815</v>
      </c>
      <c r="D9" s="13">
        <v>3067</v>
      </c>
      <c r="E9" s="13">
        <v>3444</v>
      </c>
      <c r="F9" s="13">
        <v>3353</v>
      </c>
      <c r="G9" s="13">
        <v>3961</v>
      </c>
    </row>
    <row r="10" spans="1:7" x14ac:dyDescent="0.2">
      <c r="A10" s="13" t="s">
        <v>65</v>
      </c>
      <c r="B10" s="13"/>
      <c r="C10" s="13">
        <v>8573</v>
      </c>
      <c r="D10" s="13">
        <v>8366</v>
      </c>
      <c r="E10" s="13">
        <v>8769</v>
      </c>
      <c r="F10" s="13">
        <v>8854</v>
      </c>
      <c r="G10" s="13">
        <v>9583</v>
      </c>
    </row>
    <row r="11" spans="1:7" x14ac:dyDescent="0.2">
      <c r="A11" s="13"/>
      <c r="B11" s="13"/>
      <c r="C11" s="13"/>
      <c r="D11" s="13"/>
      <c r="E11" s="13"/>
      <c r="F11" s="13"/>
      <c r="G11" s="13"/>
    </row>
    <row r="12" spans="1:7" x14ac:dyDescent="0.2">
      <c r="A12" s="14" t="s">
        <v>159</v>
      </c>
      <c r="B12" s="13"/>
      <c r="C12" s="13"/>
      <c r="D12" s="13"/>
      <c r="E12" s="13"/>
      <c r="F12" s="13"/>
      <c r="G12" s="13"/>
    </row>
    <row r="13" spans="1:7" x14ac:dyDescent="0.2">
      <c r="A13" s="13" t="s">
        <v>84</v>
      </c>
      <c r="B13" s="13"/>
      <c r="C13" s="13">
        <v>1916</v>
      </c>
      <c r="D13" s="13">
        <v>1544</v>
      </c>
      <c r="E13" s="13">
        <v>1671</v>
      </c>
      <c r="F13" s="13">
        <v>1711</v>
      </c>
      <c r="G13" s="13">
        <v>1456</v>
      </c>
    </row>
    <row r="14" spans="1:7" x14ac:dyDescent="0.2">
      <c r="A14" s="13" t="s">
        <v>92</v>
      </c>
      <c r="B14" s="13"/>
      <c r="C14" s="13">
        <v>432</v>
      </c>
      <c r="D14" s="13">
        <v>488</v>
      </c>
      <c r="E14" s="13">
        <v>516</v>
      </c>
      <c r="F14" s="13">
        <v>516</v>
      </c>
      <c r="G14" s="13">
        <v>598</v>
      </c>
    </row>
    <row r="15" spans="1:7" x14ac:dyDescent="0.2">
      <c r="A15" s="13" t="s">
        <v>82</v>
      </c>
      <c r="B15" s="13"/>
      <c r="C15" s="13">
        <v>570</v>
      </c>
      <c r="D15" s="13">
        <v>529</v>
      </c>
      <c r="E15" s="13">
        <v>423</v>
      </c>
      <c r="F15" s="13">
        <v>429</v>
      </c>
      <c r="G15" s="13">
        <v>572</v>
      </c>
    </row>
    <row r="16" spans="1:7" x14ac:dyDescent="0.2">
      <c r="A16" s="13" t="s">
        <v>91</v>
      </c>
      <c r="B16" s="13"/>
      <c r="C16" s="13">
        <v>316</v>
      </c>
      <c r="D16" s="13">
        <v>305</v>
      </c>
      <c r="E16" s="13">
        <v>304</v>
      </c>
      <c r="F16" s="13">
        <v>370</v>
      </c>
      <c r="G16" s="13">
        <v>419</v>
      </c>
    </row>
    <row r="17" spans="1:7" x14ac:dyDescent="0.2">
      <c r="A17" s="13" t="s">
        <v>98</v>
      </c>
      <c r="B17" s="13"/>
      <c r="C17" s="13">
        <v>315</v>
      </c>
      <c r="D17" s="13">
        <v>299</v>
      </c>
      <c r="E17" s="13">
        <v>315</v>
      </c>
      <c r="F17" s="13">
        <v>271</v>
      </c>
      <c r="G17" s="13">
        <v>282</v>
      </c>
    </row>
    <row r="18" spans="1:7" x14ac:dyDescent="0.2">
      <c r="A18" s="13"/>
      <c r="B18" s="13"/>
      <c r="C18" s="13"/>
      <c r="D18" s="13"/>
      <c r="E18" s="13"/>
      <c r="F18" s="13"/>
      <c r="G18" s="13"/>
    </row>
    <row r="19" spans="1:7" x14ac:dyDescent="0.2">
      <c r="A19" s="14" t="s">
        <v>160</v>
      </c>
      <c r="B19" s="13"/>
      <c r="C19" s="13"/>
      <c r="D19" s="13"/>
      <c r="E19" s="13"/>
      <c r="F19" s="13"/>
      <c r="G19" s="13"/>
    </row>
    <row r="20" spans="1:7" x14ac:dyDescent="0.2">
      <c r="A20" s="13" t="s">
        <v>161</v>
      </c>
      <c r="B20" s="13"/>
      <c r="C20" s="13">
        <v>1131</v>
      </c>
      <c r="D20" s="13">
        <v>1170</v>
      </c>
      <c r="E20" s="13">
        <v>1367</v>
      </c>
      <c r="F20" s="13">
        <v>1273</v>
      </c>
      <c r="G20" s="13">
        <v>1627</v>
      </c>
    </row>
    <row r="21" spans="1:7" x14ac:dyDescent="0.2">
      <c r="A21" s="13"/>
      <c r="B21" s="13" t="s">
        <v>124</v>
      </c>
      <c r="C21" s="13">
        <v>949</v>
      </c>
      <c r="D21" s="13">
        <v>962</v>
      </c>
      <c r="E21" s="13">
        <v>1136</v>
      </c>
      <c r="F21" s="13">
        <v>1059</v>
      </c>
      <c r="G21" s="13">
        <v>1352</v>
      </c>
    </row>
    <row r="22" spans="1:7" x14ac:dyDescent="0.2">
      <c r="A22" s="13"/>
      <c r="B22" s="13" t="s">
        <v>162</v>
      </c>
      <c r="C22" s="13">
        <v>116</v>
      </c>
      <c r="D22" s="13">
        <v>139</v>
      </c>
      <c r="E22" s="13">
        <v>158</v>
      </c>
      <c r="F22" s="13">
        <v>125</v>
      </c>
      <c r="G22" s="13">
        <v>176</v>
      </c>
    </row>
    <row r="23" spans="1:7" x14ac:dyDescent="0.2">
      <c r="A23" s="13"/>
      <c r="B23" s="13" t="s">
        <v>125</v>
      </c>
      <c r="C23" s="13">
        <v>66</v>
      </c>
      <c r="D23" s="13">
        <v>69</v>
      </c>
      <c r="E23" s="13">
        <v>72</v>
      </c>
      <c r="F23" s="13">
        <v>89</v>
      </c>
      <c r="G23" s="13">
        <v>99</v>
      </c>
    </row>
    <row r="24" spans="1:7" x14ac:dyDescent="0.2">
      <c r="A24" s="13" t="s">
        <v>126</v>
      </c>
      <c r="B24" s="13"/>
      <c r="C24" s="13">
        <v>513</v>
      </c>
      <c r="D24" s="13">
        <v>519</v>
      </c>
      <c r="E24" s="13">
        <v>621</v>
      </c>
      <c r="F24" s="13">
        <v>674</v>
      </c>
      <c r="G24" s="13">
        <v>734</v>
      </c>
    </row>
    <row r="25" spans="1:7" x14ac:dyDescent="0.2">
      <c r="A25" s="13" t="s">
        <v>89</v>
      </c>
      <c r="B25" s="13"/>
      <c r="C25" s="13">
        <v>351</v>
      </c>
      <c r="D25" s="13">
        <v>411</v>
      </c>
      <c r="E25" s="13">
        <v>418</v>
      </c>
      <c r="F25" s="13">
        <v>406</v>
      </c>
      <c r="G25" s="13">
        <v>492</v>
      </c>
    </row>
    <row r="26" spans="1:7" x14ac:dyDescent="0.2">
      <c r="A26" s="13"/>
      <c r="B26" s="13"/>
      <c r="C26" s="13"/>
      <c r="D26" s="13"/>
      <c r="E26" s="13"/>
      <c r="F26" s="13"/>
      <c r="G26" s="13"/>
    </row>
    <row r="27" spans="1:7" x14ac:dyDescent="0.2">
      <c r="A27" s="14" t="s">
        <v>163</v>
      </c>
      <c r="B27" s="13"/>
      <c r="C27" s="13"/>
      <c r="D27" s="13"/>
      <c r="E27" s="13"/>
      <c r="F27" s="13"/>
      <c r="G27" s="13"/>
    </row>
    <row r="28" spans="1:7" x14ac:dyDescent="0.2">
      <c r="A28" s="13" t="s">
        <v>63</v>
      </c>
      <c r="B28" s="13"/>
      <c r="C28" s="13">
        <v>5891</v>
      </c>
      <c r="D28" s="13">
        <v>5574</v>
      </c>
      <c r="E28" s="13">
        <v>5761</v>
      </c>
      <c r="F28" s="13">
        <v>6107</v>
      </c>
      <c r="G28" s="13">
        <v>6128</v>
      </c>
    </row>
    <row r="29" spans="1:7" x14ac:dyDescent="0.2">
      <c r="A29" s="13" t="s">
        <v>64</v>
      </c>
      <c r="B29" s="13"/>
      <c r="C29" s="13">
        <v>2152</v>
      </c>
      <c r="D29" s="13">
        <v>2587</v>
      </c>
      <c r="E29" s="13">
        <v>2749</v>
      </c>
      <c r="F29" s="13">
        <v>3222</v>
      </c>
      <c r="G29" s="13">
        <v>3263</v>
      </c>
    </row>
    <row r="30" spans="1:7" x14ac:dyDescent="0.2">
      <c r="A30" s="13" t="s">
        <v>65</v>
      </c>
      <c r="B30" s="13"/>
      <c r="C30" s="13">
        <v>8043</v>
      </c>
      <c r="D30" s="13">
        <v>8160</v>
      </c>
      <c r="E30" s="13">
        <v>8509</v>
      </c>
      <c r="F30" s="13">
        <v>9329</v>
      </c>
      <c r="G30" s="13">
        <v>9391</v>
      </c>
    </row>
    <row r="31" spans="1:7" x14ac:dyDescent="0.2">
      <c r="A31" s="13"/>
      <c r="B31" s="13"/>
      <c r="C31" s="13"/>
      <c r="D31" s="13"/>
      <c r="E31" s="13"/>
      <c r="F31" s="13"/>
      <c r="G31" s="13"/>
    </row>
    <row r="32" spans="1:7" x14ac:dyDescent="0.2">
      <c r="A32" s="14" t="s">
        <v>164</v>
      </c>
      <c r="B32" s="13"/>
      <c r="C32" s="13"/>
      <c r="D32" s="13"/>
      <c r="E32" s="13"/>
      <c r="F32" s="13"/>
      <c r="G32" s="13"/>
    </row>
    <row r="33" spans="1:7" x14ac:dyDescent="0.2">
      <c r="A33" s="13" t="s">
        <v>91</v>
      </c>
      <c r="B33" s="13"/>
      <c r="C33" s="13">
        <v>1274</v>
      </c>
      <c r="D33" s="13">
        <v>1203</v>
      </c>
      <c r="E33" s="13">
        <v>1407</v>
      </c>
      <c r="F33" s="13">
        <v>1587</v>
      </c>
      <c r="G33" s="13">
        <v>1837</v>
      </c>
    </row>
    <row r="34" spans="1:7" x14ac:dyDescent="0.2">
      <c r="A34" s="13" t="s">
        <v>136</v>
      </c>
      <c r="B34" s="13"/>
      <c r="C34" s="13">
        <v>574</v>
      </c>
      <c r="D34" s="13">
        <v>601</v>
      </c>
      <c r="E34" s="13">
        <v>739</v>
      </c>
      <c r="F34" s="13">
        <v>715</v>
      </c>
      <c r="G34" s="13">
        <v>633</v>
      </c>
    </row>
    <row r="35" spans="1:7" x14ac:dyDescent="0.2">
      <c r="A35" s="13" t="s">
        <v>98</v>
      </c>
      <c r="B35" s="13"/>
      <c r="C35" s="13">
        <v>467</v>
      </c>
      <c r="D35" s="13">
        <v>466</v>
      </c>
      <c r="E35" s="13">
        <v>464</v>
      </c>
      <c r="F35" s="13">
        <v>510</v>
      </c>
      <c r="G35" s="13">
        <v>573</v>
      </c>
    </row>
    <row r="36" spans="1:7" x14ac:dyDescent="0.2">
      <c r="A36" s="13" t="s">
        <v>97</v>
      </c>
      <c r="B36" s="13"/>
      <c r="C36" s="13">
        <v>280</v>
      </c>
      <c r="D36" s="13">
        <v>284</v>
      </c>
      <c r="E36" s="13">
        <v>303</v>
      </c>
      <c r="F36" s="13">
        <v>325</v>
      </c>
      <c r="G36" s="13">
        <v>343</v>
      </c>
    </row>
    <row r="37" spans="1:7" x14ac:dyDescent="0.2">
      <c r="A37" s="13" t="s">
        <v>141</v>
      </c>
      <c r="B37" s="13"/>
      <c r="C37" s="13">
        <v>1170</v>
      </c>
      <c r="D37" s="13">
        <v>1012</v>
      </c>
      <c r="E37" s="13">
        <v>763</v>
      </c>
      <c r="F37" s="13">
        <v>667</v>
      </c>
      <c r="G37" s="13">
        <v>266</v>
      </c>
    </row>
    <row r="38" spans="1:7" x14ac:dyDescent="0.2">
      <c r="A38" s="13"/>
      <c r="B38" s="13"/>
      <c r="C38" s="13"/>
      <c r="D38" s="13"/>
      <c r="E38" s="13"/>
      <c r="F38" s="13"/>
      <c r="G38" s="13"/>
    </row>
    <row r="39" spans="1:7" x14ac:dyDescent="0.2">
      <c r="A39" s="14" t="s">
        <v>165</v>
      </c>
      <c r="B39" s="13"/>
      <c r="C39" s="13"/>
      <c r="D39" s="13"/>
      <c r="E39" s="13"/>
      <c r="F39" s="13"/>
      <c r="G39" s="13"/>
    </row>
    <row r="40" spans="1:7" x14ac:dyDescent="0.2">
      <c r="A40" s="13" t="s">
        <v>89</v>
      </c>
      <c r="B40" s="13"/>
      <c r="C40" s="13">
        <v>670</v>
      </c>
      <c r="D40" s="13">
        <v>697</v>
      </c>
      <c r="E40" s="13">
        <v>558</v>
      </c>
      <c r="F40" s="13">
        <v>639</v>
      </c>
      <c r="G40" s="13">
        <v>745</v>
      </c>
    </row>
    <row r="41" spans="1:7" x14ac:dyDescent="0.2">
      <c r="A41" s="13" t="s">
        <v>161</v>
      </c>
      <c r="B41" s="13"/>
      <c r="C41" s="13">
        <v>551</v>
      </c>
      <c r="D41" s="13">
        <v>607</v>
      </c>
      <c r="E41" s="13">
        <v>625</v>
      </c>
      <c r="F41" s="13">
        <v>680</v>
      </c>
      <c r="G41" s="13">
        <v>633</v>
      </c>
    </row>
    <row r="42" spans="1:7" x14ac:dyDescent="0.2">
      <c r="A42" s="13"/>
      <c r="B42" s="13" t="s">
        <v>124</v>
      </c>
      <c r="C42" s="13">
        <v>449</v>
      </c>
      <c r="D42" s="13">
        <v>512</v>
      </c>
      <c r="E42" s="13">
        <v>527</v>
      </c>
      <c r="F42" s="13">
        <v>570</v>
      </c>
      <c r="G42" s="13">
        <v>532</v>
      </c>
    </row>
    <row r="43" spans="1:7" x14ac:dyDescent="0.2">
      <c r="A43" s="13"/>
      <c r="B43" s="13" t="s">
        <v>162</v>
      </c>
      <c r="C43" s="13">
        <v>84</v>
      </c>
      <c r="D43" s="13">
        <v>81</v>
      </c>
      <c r="E43" s="13">
        <v>83</v>
      </c>
      <c r="F43" s="13">
        <v>89</v>
      </c>
      <c r="G43" s="13">
        <v>89</v>
      </c>
    </row>
    <row r="44" spans="1:7" x14ac:dyDescent="0.2">
      <c r="A44" s="13"/>
      <c r="B44" s="13" t="s">
        <v>125</v>
      </c>
      <c r="C44" s="13">
        <v>18</v>
      </c>
      <c r="D44" s="13">
        <v>14</v>
      </c>
      <c r="E44" s="13">
        <v>15</v>
      </c>
      <c r="F44" s="13">
        <v>21</v>
      </c>
      <c r="G44" s="13">
        <v>12</v>
      </c>
    </row>
    <row r="45" spans="1:7" x14ac:dyDescent="0.2">
      <c r="A45" s="13" t="s">
        <v>139</v>
      </c>
      <c r="B45" s="13"/>
      <c r="C45" s="13">
        <v>82</v>
      </c>
      <c r="D45" s="13">
        <v>307</v>
      </c>
      <c r="E45" s="13">
        <v>425</v>
      </c>
      <c r="F45" s="13">
        <v>633</v>
      </c>
      <c r="G45" s="13">
        <v>603</v>
      </c>
    </row>
    <row r="46" spans="1:7" x14ac:dyDescent="0.2">
      <c r="A46" s="12"/>
      <c r="B46" s="12"/>
      <c r="C46" s="12"/>
      <c r="D46" s="12"/>
      <c r="E46" s="12"/>
      <c r="F46" s="12"/>
      <c r="G46" s="12"/>
    </row>
    <row r="47" spans="1:7" x14ac:dyDescent="0.2">
      <c r="A47" s="27" t="s">
        <v>58</v>
      </c>
      <c r="B47" s="27"/>
      <c r="C47" s="11"/>
      <c r="D47" s="11"/>
      <c r="E47" s="11"/>
      <c r="F47" s="11"/>
      <c r="G47" s="11"/>
    </row>
  </sheetData>
  <mergeCells count="5">
    <mergeCell ref="A3:C3"/>
    <mergeCell ref="A1:C1"/>
    <mergeCell ref="A2:C2"/>
    <mergeCell ref="C5:G5"/>
    <mergeCell ref="A47:B4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workbookViewId="0">
      <selection sqref="A1:C1"/>
    </sheetView>
  </sheetViews>
  <sheetFormatPr defaultRowHeight="14.25" x14ac:dyDescent="0.2"/>
  <cols>
    <col min="1" max="1" width="2.75" customWidth="1"/>
    <col min="2" max="2" width="32.75" customWidth="1"/>
    <col min="3" max="4" width="9.375" customWidth="1"/>
    <col min="5" max="5" width="13.75" customWidth="1"/>
    <col min="6" max="6" width="9.375" customWidth="1"/>
  </cols>
  <sheetData>
    <row r="1" spans="1:6" x14ac:dyDescent="0.2">
      <c r="A1" s="23" t="s">
        <v>13</v>
      </c>
      <c r="B1" s="22"/>
      <c r="C1" s="22"/>
      <c r="D1" s="11"/>
      <c r="E1" s="11"/>
      <c r="F1" s="11"/>
    </row>
    <row r="2" spans="1:6" ht="15" x14ac:dyDescent="0.25">
      <c r="A2" s="24" t="s">
        <v>14</v>
      </c>
      <c r="B2" s="22"/>
      <c r="C2" s="22"/>
      <c r="D2" s="11"/>
      <c r="E2" s="11"/>
      <c r="F2" s="11"/>
    </row>
    <row r="3" spans="1:6" x14ac:dyDescent="0.2">
      <c r="A3" s="21" t="s">
        <v>15</v>
      </c>
      <c r="B3" s="22"/>
      <c r="C3" s="22"/>
      <c r="D3" s="11"/>
      <c r="E3" s="11"/>
      <c r="F3" s="11"/>
    </row>
    <row r="4" spans="1:6" x14ac:dyDescent="0.2">
      <c r="A4" s="23" t="s">
        <v>16</v>
      </c>
      <c r="B4" s="22"/>
      <c r="C4" s="22"/>
      <c r="D4" s="11"/>
      <c r="E4" s="11"/>
      <c r="F4" s="11"/>
    </row>
    <row r="5" spans="1:6" x14ac:dyDescent="0.2">
      <c r="A5" s="25" t="s">
        <v>17</v>
      </c>
      <c r="B5" s="25"/>
      <c r="C5" s="25" t="s">
        <v>18</v>
      </c>
      <c r="D5" s="25" t="s">
        <v>19</v>
      </c>
      <c r="E5" s="25" t="s">
        <v>20</v>
      </c>
      <c r="F5" s="28" t="s">
        <v>21</v>
      </c>
    </row>
    <row r="6" spans="1:6" x14ac:dyDescent="0.2">
      <c r="A6" s="25"/>
      <c r="B6" s="25"/>
      <c r="C6" s="25"/>
      <c r="D6" s="25"/>
      <c r="E6" s="25"/>
      <c r="F6" s="28"/>
    </row>
    <row r="7" spans="1:6" x14ac:dyDescent="0.2">
      <c r="A7" s="25"/>
      <c r="B7" s="25"/>
      <c r="C7" s="25" t="s">
        <v>22</v>
      </c>
      <c r="D7" s="25"/>
      <c r="E7" s="25"/>
      <c r="F7" s="28"/>
    </row>
    <row r="9" spans="1:6" x14ac:dyDescent="0.2">
      <c r="A9" s="13" t="s">
        <v>23</v>
      </c>
      <c r="B9" s="13"/>
      <c r="C9" s="13">
        <v>20111</v>
      </c>
      <c r="D9" s="13">
        <v>13323</v>
      </c>
      <c r="E9" s="13">
        <v>33434</v>
      </c>
      <c r="F9" s="13">
        <v>6787</v>
      </c>
    </row>
    <row r="10" spans="1:6" x14ac:dyDescent="0.2">
      <c r="A10" s="13" t="s">
        <v>24</v>
      </c>
      <c r="B10" s="13"/>
      <c r="C10" s="13">
        <v>14041</v>
      </c>
      <c r="D10" s="13">
        <v>13113</v>
      </c>
      <c r="E10" s="13">
        <v>27154</v>
      </c>
      <c r="F10" s="13">
        <v>927</v>
      </c>
    </row>
    <row r="11" spans="1:6" x14ac:dyDescent="0.2">
      <c r="A11" s="13" t="s">
        <v>25</v>
      </c>
      <c r="B11" s="13"/>
      <c r="C11" s="13">
        <v>9058</v>
      </c>
      <c r="D11" s="13">
        <v>14868</v>
      </c>
      <c r="E11" s="13">
        <v>23926</v>
      </c>
      <c r="F11" s="13">
        <v>-5811</v>
      </c>
    </row>
    <row r="12" spans="1:6" x14ac:dyDescent="0.2">
      <c r="A12" s="13" t="s">
        <v>26</v>
      </c>
      <c r="B12" s="13"/>
      <c r="C12" s="13">
        <v>9583</v>
      </c>
      <c r="D12" s="13">
        <v>9391</v>
      </c>
      <c r="E12" s="13">
        <v>18975</v>
      </c>
      <c r="F12" s="13">
        <v>192</v>
      </c>
    </row>
    <row r="13" spans="1:6" x14ac:dyDescent="0.2">
      <c r="A13" s="13" t="s">
        <v>27</v>
      </c>
      <c r="B13" s="13"/>
      <c r="C13" s="13">
        <v>4543</v>
      </c>
      <c r="D13" s="13">
        <v>4209</v>
      </c>
      <c r="E13" s="13">
        <v>8751</v>
      </c>
      <c r="F13" s="13">
        <v>334</v>
      </c>
    </row>
    <row r="14" spans="1:6" x14ac:dyDescent="0.2">
      <c r="A14" s="13" t="s">
        <v>28</v>
      </c>
      <c r="B14" s="13"/>
      <c r="C14" s="13">
        <v>1637</v>
      </c>
      <c r="D14" s="13">
        <v>4127</v>
      </c>
      <c r="E14" s="13">
        <v>5765</v>
      </c>
      <c r="F14" s="13">
        <v>-2490</v>
      </c>
    </row>
    <row r="15" spans="1:6" x14ac:dyDescent="0.2">
      <c r="A15" s="13" t="s">
        <v>29</v>
      </c>
      <c r="B15" s="13"/>
      <c r="C15" s="13">
        <v>2237</v>
      </c>
      <c r="D15" s="13">
        <v>2535</v>
      </c>
      <c r="E15" s="13">
        <v>4772</v>
      </c>
      <c r="F15" s="13">
        <v>-298</v>
      </c>
    </row>
    <row r="16" spans="1:6" x14ac:dyDescent="0.2">
      <c r="A16" s="13" t="s">
        <v>30</v>
      </c>
      <c r="B16" s="13"/>
      <c r="C16" s="13">
        <v>1259</v>
      </c>
      <c r="D16" s="13">
        <v>2801</v>
      </c>
      <c r="E16" s="13">
        <v>4060</v>
      </c>
      <c r="F16" s="13">
        <v>-1542</v>
      </c>
    </row>
    <row r="17" spans="1:6" x14ac:dyDescent="0.2">
      <c r="A17" s="13" t="s">
        <v>31</v>
      </c>
      <c r="B17" s="13"/>
      <c r="C17" s="13">
        <v>961</v>
      </c>
      <c r="D17" s="13">
        <v>2838</v>
      </c>
      <c r="E17" s="13">
        <v>3799</v>
      </c>
      <c r="F17" s="13">
        <v>-1876</v>
      </c>
    </row>
    <row r="18" spans="1:6" x14ac:dyDescent="0.2">
      <c r="A18" s="13" t="s">
        <v>32</v>
      </c>
      <c r="B18" s="13"/>
      <c r="C18" s="13">
        <v>1315</v>
      </c>
      <c r="D18" s="13">
        <v>2070</v>
      </c>
      <c r="E18" s="13">
        <v>3385</v>
      </c>
      <c r="F18" s="13">
        <v>-756</v>
      </c>
    </row>
    <row r="19" spans="1:6" x14ac:dyDescent="0.2">
      <c r="A19" s="13" t="s">
        <v>33</v>
      </c>
      <c r="B19" s="13"/>
      <c r="C19" s="13">
        <v>1653</v>
      </c>
      <c r="D19" s="13">
        <v>1027</v>
      </c>
      <c r="E19" s="13">
        <v>2680</v>
      </c>
      <c r="F19" s="13">
        <v>626</v>
      </c>
    </row>
    <row r="20" spans="1:6" x14ac:dyDescent="0.2">
      <c r="A20" s="13" t="s">
        <v>34</v>
      </c>
      <c r="B20" s="13"/>
      <c r="C20" s="13">
        <v>1462</v>
      </c>
      <c r="D20" s="13">
        <v>934</v>
      </c>
      <c r="E20" s="13">
        <v>2396</v>
      </c>
      <c r="F20" s="13">
        <v>528</v>
      </c>
    </row>
    <row r="21" spans="1:6" x14ac:dyDescent="0.2">
      <c r="A21" s="13" t="s">
        <v>35</v>
      </c>
      <c r="B21" s="13"/>
      <c r="C21" s="13">
        <v>1203</v>
      </c>
      <c r="D21" s="13">
        <v>1137</v>
      </c>
      <c r="E21" s="13">
        <v>2340</v>
      </c>
      <c r="F21" s="13">
        <v>66</v>
      </c>
    </row>
    <row r="22" spans="1:6" x14ac:dyDescent="0.2">
      <c r="A22" s="13" t="s">
        <v>36</v>
      </c>
      <c r="B22" s="13"/>
      <c r="C22" s="13">
        <v>1202</v>
      </c>
      <c r="D22" s="13">
        <v>959</v>
      </c>
      <c r="E22" s="13">
        <v>2161</v>
      </c>
      <c r="F22" s="13">
        <v>243</v>
      </c>
    </row>
    <row r="23" spans="1:6" x14ac:dyDescent="0.2">
      <c r="A23" s="13" t="s">
        <v>37</v>
      </c>
      <c r="B23" s="13"/>
      <c r="C23" s="13">
        <v>1752</v>
      </c>
      <c r="D23" s="13">
        <v>382</v>
      </c>
      <c r="E23" s="13">
        <v>2134</v>
      </c>
      <c r="F23" s="13">
        <v>1370</v>
      </c>
    </row>
    <row r="24" spans="1:6" x14ac:dyDescent="0.2">
      <c r="A24" s="13" t="s">
        <v>38</v>
      </c>
      <c r="B24" s="13"/>
      <c r="C24" s="13">
        <v>942</v>
      </c>
      <c r="D24" s="13">
        <v>1100</v>
      </c>
      <c r="E24" s="13">
        <v>2042</v>
      </c>
      <c r="F24" s="13">
        <v>-158</v>
      </c>
    </row>
    <row r="25" spans="1:6" x14ac:dyDescent="0.2">
      <c r="A25" s="13" t="s">
        <v>39</v>
      </c>
      <c r="B25" s="13"/>
      <c r="C25" s="13">
        <v>400</v>
      </c>
      <c r="D25" s="13">
        <v>1046</v>
      </c>
      <c r="E25" s="13">
        <v>1446</v>
      </c>
      <c r="F25" s="13">
        <v>-647</v>
      </c>
    </row>
    <row r="26" spans="1:6" x14ac:dyDescent="0.2">
      <c r="A26" s="13" t="s">
        <v>40</v>
      </c>
      <c r="B26" s="13"/>
      <c r="C26" s="13">
        <v>1125</v>
      </c>
      <c r="D26" s="13">
        <v>304</v>
      </c>
      <c r="E26" s="13">
        <v>1429</v>
      </c>
      <c r="F26" s="13">
        <v>821</v>
      </c>
    </row>
    <row r="27" spans="1:6" x14ac:dyDescent="0.2">
      <c r="A27" s="13" t="s">
        <v>41</v>
      </c>
      <c r="B27" s="13"/>
      <c r="C27" s="13">
        <v>753</v>
      </c>
      <c r="D27" s="13">
        <v>406</v>
      </c>
      <c r="E27" s="13">
        <v>1159</v>
      </c>
      <c r="F27" s="13">
        <v>347</v>
      </c>
    </row>
    <row r="28" spans="1:6" x14ac:dyDescent="0.2">
      <c r="A28" s="13" t="s">
        <v>42</v>
      </c>
      <c r="B28" s="13"/>
      <c r="C28" s="13">
        <v>622</v>
      </c>
      <c r="D28" s="13">
        <v>463</v>
      </c>
      <c r="E28" s="13">
        <v>1085</v>
      </c>
      <c r="F28" s="13">
        <v>159</v>
      </c>
    </row>
    <row r="29" spans="1:6" x14ac:dyDescent="0.2">
      <c r="A29" s="13" t="s">
        <v>43</v>
      </c>
      <c r="B29" s="13"/>
      <c r="C29" s="13">
        <v>351</v>
      </c>
      <c r="D29" s="13">
        <v>622</v>
      </c>
      <c r="E29" s="13">
        <v>973</v>
      </c>
      <c r="F29" s="13">
        <v>-271</v>
      </c>
    </row>
    <row r="30" spans="1:6" x14ac:dyDescent="0.2">
      <c r="A30" s="13" t="s">
        <v>44</v>
      </c>
      <c r="B30" s="13"/>
      <c r="C30" s="13">
        <v>392</v>
      </c>
      <c r="D30" s="13">
        <v>464</v>
      </c>
      <c r="E30" s="13">
        <v>856</v>
      </c>
      <c r="F30" s="13">
        <v>-73</v>
      </c>
    </row>
    <row r="31" spans="1:6" x14ac:dyDescent="0.2">
      <c r="A31" s="13" t="s">
        <v>45</v>
      </c>
      <c r="B31" s="13"/>
      <c r="C31" s="13">
        <v>494</v>
      </c>
      <c r="D31" s="13">
        <v>86</v>
      </c>
      <c r="E31" s="13">
        <v>580</v>
      </c>
      <c r="F31" s="13">
        <v>408</v>
      </c>
    </row>
    <row r="32" spans="1:6" x14ac:dyDescent="0.2">
      <c r="A32" s="13" t="s">
        <v>46</v>
      </c>
      <c r="B32" s="13"/>
      <c r="C32" s="13">
        <v>408</v>
      </c>
      <c r="D32" s="13">
        <v>169</v>
      </c>
      <c r="E32" s="13">
        <v>577</v>
      </c>
      <c r="F32" s="13">
        <v>238</v>
      </c>
    </row>
    <row r="33" spans="1:6" x14ac:dyDescent="0.2">
      <c r="A33" s="13" t="s">
        <v>47</v>
      </c>
      <c r="B33" s="13"/>
      <c r="C33" s="13">
        <v>309</v>
      </c>
      <c r="D33" s="13">
        <v>206</v>
      </c>
      <c r="E33" s="13">
        <v>515</v>
      </c>
      <c r="F33" s="13">
        <v>104</v>
      </c>
    </row>
    <row r="34" spans="1:6" x14ac:dyDescent="0.2">
      <c r="A34" s="13"/>
      <c r="B34" s="13"/>
      <c r="C34" s="13"/>
      <c r="D34" s="13"/>
      <c r="E34" s="13"/>
      <c r="F34" s="13"/>
    </row>
    <row r="35" spans="1:6" ht="16.5" x14ac:dyDescent="0.2">
      <c r="A35" s="14" t="s">
        <v>48</v>
      </c>
      <c r="B35" s="14"/>
      <c r="C35" s="14">
        <v>85973</v>
      </c>
      <c r="D35" s="14">
        <v>83382</v>
      </c>
      <c r="E35" s="14">
        <v>169355</v>
      </c>
      <c r="F35" s="14">
        <v>2592</v>
      </c>
    </row>
    <row r="37" spans="1:6" ht="16.5" x14ac:dyDescent="0.2">
      <c r="A37" s="13" t="s">
        <v>49</v>
      </c>
      <c r="B37" s="13"/>
      <c r="C37" s="13">
        <v>63767</v>
      </c>
      <c r="D37" s="13">
        <v>57926</v>
      </c>
      <c r="E37" s="13">
        <v>121693</v>
      </c>
      <c r="F37" s="13">
        <v>5841</v>
      </c>
    </row>
    <row r="38" spans="1:6" ht="16.5" x14ac:dyDescent="0.2">
      <c r="A38" s="13" t="s">
        <v>50</v>
      </c>
      <c r="B38" s="13"/>
      <c r="C38" s="13">
        <v>7592</v>
      </c>
      <c r="D38" s="13">
        <v>11608</v>
      </c>
      <c r="E38" s="13">
        <v>19200</v>
      </c>
      <c r="F38" s="13">
        <v>-4016</v>
      </c>
    </row>
    <row r="39" spans="1:6" ht="16.5" x14ac:dyDescent="0.2">
      <c r="A39" s="13" t="s">
        <v>51</v>
      </c>
      <c r="B39" s="13"/>
      <c r="C39" s="13">
        <v>4576</v>
      </c>
      <c r="D39" s="13">
        <v>10235</v>
      </c>
      <c r="E39" s="13">
        <v>14811</v>
      </c>
      <c r="F39" s="13">
        <v>-5659</v>
      </c>
    </row>
    <row r="40" spans="1:6" ht="16.5" x14ac:dyDescent="0.2">
      <c r="A40" s="13" t="s">
        <v>52</v>
      </c>
      <c r="B40" s="13"/>
      <c r="C40" s="13">
        <v>2037</v>
      </c>
      <c r="D40" s="13">
        <v>3361</v>
      </c>
      <c r="E40" s="13">
        <v>5398</v>
      </c>
      <c r="F40" s="13">
        <v>-1324</v>
      </c>
    </row>
    <row r="41" spans="1:6" ht="16.5" x14ac:dyDescent="0.2">
      <c r="A41" s="13" t="s">
        <v>53</v>
      </c>
      <c r="B41" s="13"/>
      <c r="C41" s="13">
        <v>41930</v>
      </c>
      <c r="D41" s="13">
        <v>47411</v>
      </c>
      <c r="E41" s="13">
        <v>89341</v>
      </c>
      <c r="F41" s="13">
        <v>-5481</v>
      </c>
    </row>
    <row r="42" spans="1:6" ht="16.5" x14ac:dyDescent="0.2">
      <c r="A42" s="13" t="s">
        <v>54</v>
      </c>
      <c r="B42" s="13"/>
      <c r="C42" s="13">
        <v>2094</v>
      </c>
      <c r="D42" s="13">
        <v>1334</v>
      </c>
      <c r="E42" s="13">
        <v>3428</v>
      </c>
      <c r="F42" s="13">
        <v>760</v>
      </c>
    </row>
    <row r="43" spans="1:6" x14ac:dyDescent="0.2">
      <c r="A43" s="12"/>
      <c r="B43" s="12"/>
      <c r="C43" s="12"/>
      <c r="D43" s="12"/>
      <c r="E43" s="12"/>
      <c r="F43" s="12"/>
    </row>
    <row r="44" spans="1:6" x14ac:dyDescent="0.2">
      <c r="A44" s="26" t="s">
        <v>55</v>
      </c>
      <c r="B44" s="26"/>
      <c r="C44" s="26"/>
      <c r="D44" s="26"/>
      <c r="E44" s="26"/>
      <c r="F44" s="26"/>
    </row>
    <row r="45" spans="1:6" x14ac:dyDescent="0.2">
      <c r="A45" s="26"/>
      <c r="B45" s="26"/>
      <c r="C45" s="26"/>
      <c r="D45" s="26"/>
      <c r="E45" s="26"/>
      <c r="F45" s="26"/>
    </row>
    <row r="46" spans="1:6" x14ac:dyDescent="0.2">
      <c r="A46" s="26" t="s">
        <v>56</v>
      </c>
      <c r="B46" s="26"/>
      <c r="C46" s="26"/>
      <c r="D46" s="26"/>
      <c r="E46" s="26"/>
      <c r="F46" s="26"/>
    </row>
    <row r="47" spans="1:6" x14ac:dyDescent="0.2">
      <c r="A47" s="26" t="s">
        <v>57</v>
      </c>
      <c r="B47" s="26"/>
      <c r="C47" s="26"/>
      <c r="D47" s="26"/>
      <c r="E47" s="26"/>
      <c r="F47" s="26"/>
    </row>
    <row r="49" spans="1:2" x14ac:dyDescent="0.2">
      <c r="A49" s="27" t="s">
        <v>58</v>
      </c>
      <c r="B49" s="27"/>
    </row>
  </sheetData>
  <mergeCells count="14">
    <mergeCell ref="A46:F46"/>
    <mergeCell ref="A47:F47"/>
    <mergeCell ref="A49:B49"/>
    <mergeCell ref="D5:D6"/>
    <mergeCell ref="E5:E6"/>
    <mergeCell ref="F5:F6"/>
    <mergeCell ref="C7:F7"/>
    <mergeCell ref="A44:F45"/>
    <mergeCell ref="A3:C3"/>
    <mergeCell ref="A4:C4"/>
    <mergeCell ref="A1:C1"/>
    <mergeCell ref="A2:C2"/>
    <mergeCell ref="A5:B7"/>
    <mergeCell ref="C5:C6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47"/>
  <sheetViews>
    <sheetView workbookViewId="0">
      <selection sqref="A1:C1"/>
    </sheetView>
  </sheetViews>
  <sheetFormatPr defaultRowHeight="14.25" x14ac:dyDescent="0.2"/>
  <cols>
    <col min="1" max="1" width="6.375" customWidth="1"/>
    <col min="2" max="2" width="35.75" customWidth="1"/>
    <col min="3" max="7" width="7.125" customWidth="1"/>
  </cols>
  <sheetData>
    <row r="1" spans="1:7" x14ac:dyDescent="0.2">
      <c r="A1" s="23" t="s">
        <v>199</v>
      </c>
      <c r="B1" s="22"/>
      <c r="C1" s="22"/>
      <c r="D1" s="11"/>
      <c r="E1" s="11"/>
      <c r="F1" s="11"/>
      <c r="G1" s="11"/>
    </row>
    <row r="2" spans="1:7" ht="15" x14ac:dyDescent="0.25">
      <c r="A2" s="24" t="s">
        <v>200</v>
      </c>
      <c r="B2" s="22"/>
      <c r="C2" s="22"/>
      <c r="D2" s="11"/>
      <c r="E2" s="11"/>
      <c r="F2" s="11"/>
      <c r="G2" s="11"/>
    </row>
    <row r="3" spans="1:7" x14ac:dyDescent="0.2">
      <c r="A3" s="23" t="s">
        <v>121</v>
      </c>
      <c r="B3" s="22"/>
      <c r="C3" s="22"/>
      <c r="D3" s="11"/>
      <c r="E3" s="11"/>
      <c r="F3" s="11"/>
      <c r="G3" s="11"/>
    </row>
    <row r="4" spans="1:7" x14ac:dyDescent="0.2">
      <c r="A4" s="12"/>
      <c r="B4" s="12"/>
      <c r="C4" s="20">
        <v>2015</v>
      </c>
      <c r="D4" s="20">
        <v>2016</v>
      </c>
      <c r="E4" s="20">
        <v>2017</v>
      </c>
      <c r="F4" s="20">
        <v>2018</v>
      </c>
      <c r="G4" s="19">
        <v>2019</v>
      </c>
    </row>
    <row r="5" spans="1:7" x14ac:dyDescent="0.2">
      <c r="A5" s="4"/>
      <c r="B5" s="4"/>
      <c r="C5" s="30" t="s">
        <v>22</v>
      </c>
      <c r="D5" s="30"/>
      <c r="E5" s="30"/>
      <c r="F5" s="30"/>
      <c r="G5" s="28"/>
    </row>
    <row r="6" spans="1:7" x14ac:dyDescent="0.2">
      <c r="A6" s="13"/>
      <c r="B6" s="13"/>
      <c r="C6" s="13"/>
      <c r="D6" s="13"/>
      <c r="E6" s="13"/>
      <c r="F6" s="13"/>
      <c r="G6" s="13"/>
    </row>
    <row r="7" spans="1:7" x14ac:dyDescent="0.2">
      <c r="A7" s="14" t="s">
        <v>158</v>
      </c>
      <c r="B7" s="13"/>
      <c r="C7" s="13"/>
      <c r="D7" s="13"/>
      <c r="E7" s="13"/>
      <c r="F7" s="13"/>
      <c r="G7" s="13"/>
    </row>
    <row r="8" spans="1:7" x14ac:dyDescent="0.2">
      <c r="A8" s="13" t="s">
        <v>63</v>
      </c>
      <c r="B8" s="13"/>
      <c r="C8" s="13">
        <v>2953</v>
      </c>
      <c r="D8" s="13">
        <v>2975</v>
      </c>
      <c r="E8" s="13">
        <v>3205</v>
      </c>
      <c r="F8" s="13">
        <v>3494</v>
      </c>
      <c r="G8" s="13">
        <v>3502</v>
      </c>
    </row>
    <row r="9" spans="1:7" x14ac:dyDescent="0.2">
      <c r="A9" s="13" t="s">
        <v>64</v>
      </c>
      <c r="B9" s="13"/>
      <c r="C9" s="13">
        <v>811</v>
      </c>
      <c r="D9" s="13">
        <v>875</v>
      </c>
      <c r="E9" s="13">
        <v>905</v>
      </c>
      <c r="F9" s="13">
        <v>970</v>
      </c>
      <c r="G9" s="13">
        <v>1040</v>
      </c>
    </row>
    <row r="10" spans="1:7" x14ac:dyDescent="0.2">
      <c r="A10" s="13" t="s">
        <v>65</v>
      </c>
      <c r="B10" s="13"/>
      <c r="C10" s="13">
        <v>3764</v>
      </c>
      <c r="D10" s="13">
        <v>3850</v>
      </c>
      <c r="E10" s="13">
        <v>4110</v>
      </c>
      <c r="F10" s="13">
        <v>4464</v>
      </c>
      <c r="G10" s="13">
        <v>4543</v>
      </c>
    </row>
    <row r="11" spans="1:7" x14ac:dyDescent="0.2">
      <c r="A11" s="13"/>
      <c r="B11" s="13"/>
      <c r="C11" s="13"/>
      <c r="D11" s="13"/>
      <c r="E11" s="13"/>
      <c r="F11" s="13"/>
      <c r="G11" s="13"/>
    </row>
    <row r="12" spans="1:7" x14ac:dyDescent="0.2">
      <c r="A12" s="14" t="s">
        <v>159</v>
      </c>
      <c r="B12" s="13"/>
      <c r="C12" s="13"/>
      <c r="D12" s="13"/>
      <c r="E12" s="13"/>
      <c r="F12" s="13"/>
      <c r="G12" s="13"/>
    </row>
    <row r="13" spans="1:7" x14ac:dyDescent="0.2">
      <c r="A13" s="13" t="s">
        <v>87</v>
      </c>
      <c r="B13" s="13"/>
      <c r="C13" s="13">
        <v>311</v>
      </c>
      <c r="D13" s="13">
        <v>410</v>
      </c>
      <c r="E13" s="13">
        <v>414</v>
      </c>
      <c r="F13" s="13">
        <v>524</v>
      </c>
      <c r="G13" s="13">
        <v>593</v>
      </c>
    </row>
    <row r="14" spans="1:7" x14ac:dyDescent="0.2">
      <c r="A14" s="13" t="s">
        <v>96</v>
      </c>
      <c r="B14" s="13"/>
      <c r="C14" s="13">
        <v>512</v>
      </c>
      <c r="D14" s="13">
        <v>453</v>
      </c>
      <c r="E14" s="13">
        <v>586</v>
      </c>
      <c r="F14" s="13">
        <v>652</v>
      </c>
      <c r="G14" s="13">
        <v>573</v>
      </c>
    </row>
    <row r="15" spans="1:7" x14ac:dyDescent="0.2">
      <c r="A15" s="13" t="s">
        <v>82</v>
      </c>
      <c r="B15" s="13"/>
      <c r="C15" s="13">
        <v>395</v>
      </c>
      <c r="D15" s="13">
        <v>361</v>
      </c>
      <c r="E15" s="13">
        <v>478</v>
      </c>
      <c r="F15" s="13">
        <v>526</v>
      </c>
      <c r="G15" s="13">
        <v>561</v>
      </c>
    </row>
    <row r="16" spans="1:7" x14ac:dyDescent="0.2">
      <c r="A16" s="13" t="s">
        <v>85</v>
      </c>
      <c r="B16" s="13"/>
      <c r="C16" s="13">
        <v>333</v>
      </c>
      <c r="D16" s="13">
        <v>374</v>
      </c>
      <c r="E16" s="13">
        <v>386</v>
      </c>
      <c r="F16" s="13">
        <v>375</v>
      </c>
      <c r="G16" s="13">
        <v>368</v>
      </c>
    </row>
    <row r="17" spans="1:7" x14ac:dyDescent="0.2">
      <c r="A17" s="13" t="s">
        <v>84</v>
      </c>
      <c r="B17" s="13"/>
      <c r="C17" s="13">
        <v>239</v>
      </c>
      <c r="D17" s="13">
        <v>267</v>
      </c>
      <c r="E17" s="13">
        <v>271</v>
      </c>
      <c r="F17" s="13">
        <v>307</v>
      </c>
      <c r="G17" s="13">
        <v>333</v>
      </c>
    </row>
    <row r="18" spans="1:7" x14ac:dyDescent="0.2">
      <c r="A18" s="13"/>
      <c r="B18" s="13"/>
      <c r="C18" s="13"/>
      <c r="D18" s="13"/>
      <c r="E18" s="13"/>
      <c r="F18" s="13"/>
      <c r="G18" s="13"/>
    </row>
    <row r="19" spans="1:7" x14ac:dyDescent="0.2">
      <c r="A19" s="14" t="s">
        <v>160</v>
      </c>
      <c r="B19" s="13"/>
      <c r="C19" s="13"/>
      <c r="D19" s="13"/>
      <c r="E19" s="13"/>
      <c r="F19" s="13"/>
      <c r="G19" s="13"/>
    </row>
    <row r="20" spans="1:7" x14ac:dyDescent="0.2">
      <c r="A20" s="13" t="s">
        <v>161</v>
      </c>
      <c r="B20" s="13"/>
      <c r="C20" s="13">
        <v>580</v>
      </c>
      <c r="D20" s="13">
        <v>609</v>
      </c>
      <c r="E20" s="13">
        <v>624</v>
      </c>
      <c r="F20" s="13">
        <v>665</v>
      </c>
      <c r="G20" s="13">
        <v>733</v>
      </c>
    </row>
    <row r="21" spans="1:7" x14ac:dyDescent="0.2">
      <c r="A21" s="13"/>
      <c r="B21" s="13" t="s">
        <v>125</v>
      </c>
      <c r="C21" s="13">
        <v>346</v>
      </c>
      <c r="D21" s="13">
        <v>322</v>
      </c>
      <c r="E21" s="13">
        <v>353</v>
      </c>
      <c r="F21" s="13">
        <v>419</v>
      </c>
      <c r="G21" s="13">
        <v>456</v>
      </c>
    </row>
    <row r="22" spans="1:7" x14ac:dyDescent="0.2">
      <c r="A22" s="13"/>
      <c r="B22" s="13" t="s">
        <v>124</v>
      </c>
      <c r="C22" s="13">
        <v>208</v>
      </c>
      <c r="D22" s="13">
        <v>271</v>
      </c>
      <c r="E22" s="13">
        <v>243</v>
      </c>
      <c r="F22" s="13">
        <v>230</v>
      </c>
      <c r="G22" s="13">
        <v>250</v>
      </c>
    </row>
    <row r="23" spans="1:7" x14ac:dyDescent="0.2">
      <c r="A23" s="13"/>
      <c r="B23" s="13" t="s">
        <v>162</v>
      </c>
      <c r="C23" s="13">
        <v>26</v>
      </c>
      <c r="D23" s="13">
        <v>16</v>
      </c>
      <c r="E23" s="13">
        <v>28</v>
      </c>
      <c r="F23" s="13">
        <v>17</v>
      </c>
      <c r="G23" s="13">
        <v>27</v>
      </c>
    </row>
    <row r="24" spans="1:7" x14ac:dyDescent="0.2">
      <c r="A24" s="13" t="s">
        <v>126</v>
      </c>
      <c r="B24" s="13"/>
      <c r="C24" s="13">
        <v>167</v>
      </c>
      <c r="D24" s="13">
        <v>192</v>
      </c>
      <c r="E24" s="13">
        <v>199</v>
      </c>
      <c r="F24" s="13">
        <v>193</v>
      </c>
      <c r="G24" s="13">
        <v>182</v>
      </c>
    </row>
    <row r="25" spans="1:7" x14ac:dyDescent="0.2">
      <c r="A25" s="13" t="s">
        <v>89</v>
      </c>
      <c r="B25" s="13"/>
      <c r="C25" s="13">
        <v>21</v>
      </c>
      <c r="D25" s="13">
        <v>32</v>
      </c>
      <c r="E25" s="13">
        <v>49</v>
      </c>
      <c r="F25" s="13">
        <v>70</v>
      </c>
      <c r="G25" s="13">
        <v>76</v>
      </c>
    </row>
    <row r="26" spans="1:7" x14ac:dyDescent="0.2">
      <c r="A26" s="13"/>
      <c r="B26" s="13"/>
      <c r="C26" s="13"/>
      <c r="D26" s="13"/>
      <c r="E26" s="13"/>
      <c r="F26" s="13"/>
      <c r="G26" s="13"/>
    </row>
    <row r="27" spans="1:7" x14ac:dyDescent="0.2">
      <c r="A27" s="14" t="s">
        <v>163</v>
      </c>
      <c r="B27" s="13"/>
      <c r="C27" s="13"/>
      <c r="D27" s="13"/>
      <c r="E27" s="13"/>
      <c r="F27" s="13"/>
      <c r="G27" s="13"/>
    </row>
    <row r="28" spans="1:7" x14ac:dyDescent="0.2">
      <c r="A28" s="13" t="s">
        <v>63</v>
      </c>
      <c r="B28" s="13"/>
      <c r="C28" s="13">
        <v>3144</v>
      </c>
      <c r="D28" s="13">
        <v>3382</v>
      </c>
      <c r="E28" s="13">
        <v>3864</v>
      </c>
      <c r="F28" s="13">
        <v>4113</v>
      </c>
      <c r="G28" s="13">
        <v>3947</v>
      </c>
    </row>
    <row r="29" spans="1:7" x14ac:dyDescent="0.2">
      <c r="A29" s="13" t="s">
        <v>64</v>
      </c>
      <c r="B29" s="13"/>
      <c r="C29" s="13">
        <v>193</v>
      </c>
      <c r="D29" s="13">
        <v>203</v>
      </c>
      <c r="E29" s="13">
        <v>216</v>
      </c>
      <c r="F29" s="13">
        <v>250</v>
      </c>
      <c r="G29" s="13">
        <v>261</v>
      </c>
    </row>
    <row r="30" spans="1:7" x14ac:dyDescent="0.2">
      <c r="A30" s="13" t="s">
        <v>65</v>
      </c>
      <c r="B30" s="13"/>
      <c r="C30" s="13">
        <v>3336</v>
      </c>
      <c r="D30" s="13">
        <v>3585</v>
      </c>
      <c r="E30" s="13">
        <v>4081</v>
      </c>
      <c r="F30" s="13">
        <v>4363</v>
      </c>
      <c r="G30" s="13">
        <v>4209</v>
      </c>
    </row>
    <row r="31" spans="1:7" x14ac:dyDescent="0.2">
      <c r="A31" s="13"/>
      <c r="B31" s="13"/>
      <c r="C31" s="13"/>
      <c r="D31" s="13"/>
      <c r="E31" s="13"/>
      <c r="F31" s="13"/>
      <c r="G31" s="13"/>
    </row>
    <row r="32" spans="1:7" x14ac:dyDescent="0.2">
      <c r="A32" s="14" t="s">
        <v>164</v>
      </c>
      <c r="B32" s="13"/>
      <c r="C32" s="13"/>
      <c r="D32" s="13"/>
      <c r="E32" s="13"/>
      <c r="F32" s="13"/>
      <c r="G32" s="13"/>
    </row>
    <row r="33" spans="1:7" x14ac:dyDescent="0.2">
      <c r="A33" s="13" t="s">
        <v>136</v>
      </c>
      <c r="B33" s="13"/>
      <c r="C33" s="13">
        <v>1857</v>
      </c>
      <c r="D33" s="13">
        <v>2034</v>
      </c>
      <c r="E33" s="13">
        <v>2399</v>
      </c>
      <c r="F33" s="13">
        <v>2428</v>
      </c>
      <c r="G33" s="13">
        <v>2243</v>
      </c>
    </row>
    <row r="34" spans="1:7" x14ac:dyDescent="0.2">
      <c r="A34" s="13" t="s">
        <v>91</v>
      </c>
      <c r="B34" s="13"/>
      <c r="C34" s="13">
        <v>487</v>
      </c>
      <c r="D34" s="13">
        <v>553</v>
      </c>
      <c r="E34" s="13">
        <v>649</v>
      </c>
      <c r="F34" s="13">
        <v>677</v>
      </c>
      <c r="G34" s="13">
        <v>636</v>
      </c>
    </row>
    <row r="35" spans="1:7" x14ac:dyDescent="0.2">
      <c r="A35" s="13" t="s">
        <v>137</v>
      </c>
      <c r="B35" s="13"/>
      <c r="C35" s="13">
        <v>119</v>
      </c>
      <c r="D35" s="13">
        <v>99</v>
      </c>
      <c r="E35" s="13">
        <v>118</v>
      </c>
      <c r="F35" s="13">
        <v>326</v>
      </c>
      <c r="G35" s="13">
        <v>379</v>
      </c>
    </row>
    <row r="36" spans="1:7" x14ac:dyDescent="0.2">
      <c r="A36" s="13" t="s">
        <v>97</v>
      </c>
      <c r="B36" s="13"/>
      <c r="C36" s="13">
        <v>142</v>
      </c>
      <c r="D36" s="13">
        <v>104</v>
      </c>
      <c r="E36" s="13">
        <v>126</v>
      </c>
      <c r="F36" s="13">
        <v>115</v>
      </c>
      <c r="G36" s="13">
        <v>127</v>
      </c>
    </row>
    <row r="37" spans="1:7" x14ac:dyDescent="0.2">
      <c r="A37" s="13" t="s">
        <v>98</v>
      </c>
      <c r="B37" s="13"/>
      <c r="C37" s="13">
        <v>61</v>
      </c>
      <c r="D37" s="13">
        <v>66</v>
      </c>
      <c r="E37" s="13">
        <v>64</v>
      </c>
      <c r="F37" s="13">
        <v>62</v>
      </c>
      <c r="G37" s="13">
        <v>63</v>
      </c>
    </row>
    <row r="38" spans="1:7" x14ac:dyDescent="0.2">
      <c r="A38" s="13"/>
      <c r="B38" s="13"/>
      <c r="C38" s="13"/>
      <c r="D38" s="13"/>
      <c r="E38" s="13"/>
      <c r="F38" s="13"/>
      <c r="G38" s="13"/>
    </row>
    <row r="39" spans="1:7" x14ac:dyDescent="0.2">
      <c r="A39" s="14" t="s">
        <v>165</v>
      </c>
      <c r="B39" s="13"/>
      <c r="C39" s="13"/>
      <c r="D39" s="13"/>
      <c r="E39" s="13"/>
      <c r="F39" s="13"/>
      <c r="G39" s="13"/>
    </row>
    <row r="40" spans="1:7" x14ac:dyDescent="0.2">
      <c r="A40" s="13" t="s">
        <v>161</v>
      </c>
      <c r="B40" s="13"/>
      <c r="C40" s="13">
        <v>75</v>
      </c>
      <c r="D40" s="13">
        <v>86</v>
      </c>
      <c r="E40" s="13">
        <v>102</v>
      </c>
      <c r="F40" s="13">
        <v>122</v>
      </c>
      <c r="G40" s="13">
        <v>138</v>
      </c>
    </row>
    <row r="41" spans="1:7" x14ac:dyDescent="0.2">
      <c r="A41" s="13"/>
      <c r="B41" s="13" t="s">
        <v>124</v>
      </c>
      <c r="C41" s="13">
        <v>56</v>
      </c>
      <c r="D41" s="13">
        <v>65</v>
      </c>
      <c r="E41" s="13">
        <v>81</v>
      </c>
      <c r="F41" s="13">
        <v>93</v>
      </c>
      <c r="G41" s="13">
        <v>113</v>
      </c>
    </row>
    <row r="42" spans="1:7" x14ac:dyDescent="0.2">
      <c r="A42" s="13"/>
      <c r="B42" s="13" t="s">
        <v>162</v>
      </c>
      <c r="C42" s="13">
        <v>11</v>
      </c>
      <c r="D42" s="13">
        <v>14</v>
      </c>
      <c r="E42" s="13">
        <v>14</v>
      </c>
      <c r="F42" s="13">
        <v>16</v>
      </c>
      <c r="G42" s="13">
        <v>20</v>
      </c>
    </row>
    <row r="43" spans="1:7" x14ac:dyDescent="0.2">
      <c r="A43" s="13"/>
      <c r="B43" s="13" t="s">
        <v>125</v>
      </c>
      <c r="C43" s="13">
        <v>7</v>
      </c>
      <c r="D43" s="13">
        <v>7</v>
      </c>
      <c r="E43" s="13">
        <v>6</v>
      </c>
      <c r="F43" s="13">
        <v>12</v>
      </c>
      <c r="G43" s="13">
        <v>4</v>
      </c>
    </row>
    <row r="44" spans="1:7" x14ac:dyDescent="0.2">
      <c r="A44" s="13" t="s">
        <v>89</v>
      </c>
      <c r="B44" s="13"/>
      <c r="C44" s="13">
        <v>48</v>
      </c>
      <c r="D44" s="13">
        <v>58</v>
      </c>
      <c r="E44" s="13">
        <v>64</v>
      </c>
      <c r="F44" s="13">
        <v>78</v>
      </c>
      <c r="G44" s="13">
        <v>76</v>
      </c>
    </row>
    <row r="45" spans="1:7" x14ac:dyDescent="0.2">
      <c r="A45" s="13" t="s">
        <v>126</v>
      </c>
      <c r="B45" s="13"/>
      <c r="C45" s="13">
        <v>50</v>
      </c>
      <c r="D45" s="13">
        <v>43</v>
      </c>
      <c r="E45" s="13">
        <v>36</v>
      </c>
      <c r="F45" s="13">
        <v>30</v>
      </c>
      <c r="G45" s="13">
        <v>31</v>
      </c>
    </row>
    <row r="46" spans="1:7" x14ac:dyDescent="0.2">
      <c r="A46" s="12"/>
      <c r="B46" s="12"/>
      <c r="C46" s="12"/>
      <c r="D46" s="12"/>
      <c r="E46" s="12"/>
      <c r="F46" s="12"/>
      <c r="G46" s="12"/>
    </row>
    <row r="47" spans="1:7" x14ac:dyDescent="0.2">
      <c r="A47" s="27" t="s">
        <v>58</v>
      </c>
      <c r="B47" s="27"/>
      <c r="C47" s="11"/>
      <c r="D47" s="11"/>
      <c r="E47" s="11"/>
      <c r="F47" s="11"/>
      <c r="G47" s="11"/>
    </row>
  </sheetData>
  <mergeCells count="5">
    <mergeCell ref="A3:C3"/>
    <mergeCell ref="A1:C1"/>
    <mergeCell ref="A2:C2"/>
    <mergeCell ref="C5:G5"/>
    <mergeCell ref="A47:B47"/>
  </mergeCells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50"/>
  <sheetViews>
    <sheetView workbookViewId="0">
      <selection sqref="A1:C1"/>
    </sheetView>
  </sheetViews>
  <sheetFormatPr defaultRowHeight="14.25" x14ac:dyDescent="0.2"/>
  <cols>
    <col min="1" max="1" width="6.375" customWidth="1"/>
    <col min="2" max="2" width="35.75" customWidth="1"/>
    <col min="3" max="7" width="7.125" customWidth="1"/>
  </cols>
  <sheetData>
    <row r="1" spans="1:7" x14ac:dyDescent="0.2">
      <c r="A1" s="23" t="s">
        <v>201</v>
      </c>
      <c r="B1" s="22"/>
      <c r="C1" s="22"/>
      <c r="D1" s="11"/>
      <c r="E1" s="11"/>
      <c r="F1" s="11"/>
      <c r="G1" s="11"/>
    </row>
    <row r="2" spans="1:7" ht="15" x14ac:dyDescent="0.25">
      <c r="A2" s="24" t="s">
        <v>202</v>
      </c>
      <c r="B2" s="22"/>
      <c r="C2" s="22"/>
      <c r="D2" s="11"/>
      <c r="E2" s="11"/>
      <c r="F2" s="11"/>
      <c r="G2" s="11"/>
    </row>
    <row r="3" spans="1:7" x14ac:dyDescent="0.2">
      <c r="A3" s="23" t="s">
        <v>121</v>
      </c>
      <c r="B3" s="22"/>
      <c r="C3" s="22"/>
      <c r="D3" s="11"/>
      <c r="E3" s="11"/>
      <c r="F3" s="11"/>
      <c r="G3" s="11"/>
    </row>
    <row r="4" spans="1:7" x14ac:dyDescent="0.2">
      <c r="A4" s="12"/>
      <c r="B4" s="12"/>
      <c r="C4" s="20">
        <v>2015</v>
      </c>
      <c r="D4" s="20">
        <v>2016</v>
      </c>
      <c r="E4" s="20">
        <v>2017</v>
      </c>
      <c r="F4" s="20">
        <v>2018</v>
      </c>
      <c r="G4" s="19">
        <v>2019</v>
      </c>
    </row>
    <row r="5" spans="1:7" x14ac:dyDescent="0.2">
      <c r="A5" s="4"/>
      <c r="B5" s="4"/>
      <c r="C5" s="30" t="s">
        <v>22</v>
      </c>
      <c r="D5" s="30"/>
      <c r="E5" s="30"/>
      <c r="F5" s="30"/>
      <c r="G5" s="28"/>
    </row>
    <row r="6" spans="1:7" x14ac:dyDescent="0.2">
      <c r="A6" s="13"/>
      <c r="B6" s="13"/>
      <c r="C6" s="13"/>
      <c r="D6" s="13"/>
      <c r="E6" s="13"/>
      <c r="F6" s="13"/>
      <c r="G6" s="13"/>
    </row>
    <row r="7" spans="1:7" x14ac:dyDescent="0.2">
      <c r="A7" s="14" t="s">
        <v>158</v>
      </c>
      <c r="B7" s="13"/>
      <c r="C7" s="13"/>
      <c r="D7" s="13"/>
      <c r="E7" s="13"/>
      <c r="F7" s="13"/>
      <c r="G7" s="13"/>
    </row>
    <row r="8" spans="1:7" x14ac:dyDescent="0.2">
      <c r="A8" s="13" t="s">
        <v>63</v>
      </c>
      <c r="B8" s="13"/>
      <c r="C8" s="13">
        <v>1114</v>
      </c>
      <c r="D8" s="13">
        <v>1088</v>
      </c>
      <c r="E8" s="13">
        <v>1128</v>
      </c>
      <c r="F8" s="13">
        <v>1204</v>
      </c>
      <c r="G8" s="13">
        <v>1172</v>
      </c>
    </row>
    <row r="9" spans="1:7" x14ac:dyDescent="0.2">
      <c r="A9" s="13" t="s">
        <v>64</v>
      </c>
      <c r="B9" s="13"/>
      <c r="C9" s="13">
        <v>168</v>
      </c>
      <c r="D9" s="13">
        <v>172</v>
      </c>
      <c r="E9" s="13">
        <v>186</v>
      </c>
      <c r="F9" s="13">
        <v>239</v>
      </c>
      <c r="G9" s="13">
        <v>290</v>
      </c>
    </row>
    <row r="10" spans="1:7" x14ac:dyDescent="0.2">
      <c r="A10" s="13" t="s">
        <v>65</v>
      </c>
      <c r="B10" s="13"/>
      <c r="C10" s="13">
        <v>1282</v>
      </c>
      <c r="D10" s="13">
        <v>1260</v>
      </c>
      <c r="E10" s="13">
        <v>1314</v>
      </c>
      <c r="F10" s="13">
        <v>1443</v>
      </c>
      <c r="G10" s="13">
        <v>1462</v>
      </c>
    </row>
    <row r="11" spans="1:7" x14ac:dyDescent="0.2">
      <c r="A11" s="13"/>
      <c r="B11" s="13"/>
      <c r="C11" s="13"/>
      <c r="D11" s="13"/>
      <c r="E11" s="13"/>
      <c r="F11" s="13"/>
      <c r="G11" s="13"/>
    </row>
    <row r="12" spans="1:7" x14ac:dyDescent="0.2">
      <c r="A12" s="14" t="s">
        <v>159</v>
      </c>
      <c r="B12" s="13"/>
      <c r="C12" s="13"/>
      <c r="D12" s="13"/>
      <c r="E12" s="13"/>
      <c r="F12" s="13"/>
      <c r="G12" s="13"/>
    </row>
    <row r="13" spans="1:7" x14ac:dyDescent="0.2">
      <c r="A13" s="13" t="s">
        <v>82</v>
      </c>
      <c r="B13" s="13"/>
      <c r="C13" s="13">
        <v>321</v>
      </c>
      <c r="D13" s="13">
        <v>273</v>
      </c>
      <c r="E13" s="13">
        <v>398</v>
      </c>
      <c r="F13" s="13">
        <v>392</v>
      </c>
      <c r="G13" s="13">
        <v>422</v>
      </c>
    </row>
    <row r="14" spans="1:7" x14ac:dyDescent="0.2">
      <c r="A14" s="13" t="s">
        <v>87</v>
      </c>
      <c r="B14" s="13"/>
      <c r="C14" s="13">
        <v>215</v>
      </c>
      <c r="D14" s="13">
        <v>262</v>
      </c>
      <c r="E14" s="13">
        <v>227</v>
      </c>
      <c r="F14" s="13">
        <v>227</v>
      </c>
      <c r="G14" s="13">
        <v>229</v>
      </c>
    </row>
    <row r="15" spans="1:7" x14ac:dyDescent="0.2">
      <c r="A15" s="13" t="s">
        <v>84</v>
      </c>
      <c r="B15" s="13"/>
      <c r="C15" s="13">
        <v>247</v>
      </c>
      <c r="D15" s="13">
        <v>261</v>
      </c>
      <c r="E15" s="13">
        <v>244</v>
      </c>
      <c r="F15" s="13">
        <v>288</v>
      </c>
      <c r="G15" s="13">
        <v>227</v>
      </c>
    </row>
    <row r="16" spans="1:7" x14ac:dyDescent="0.2">
      <c r="A16" s="13" t="s">
        <v>85</v>
      </c>
      <c r="B16" s="13"/>
      <c r="C16" s="13">
        <v>70</v>
      </c>
      <c r="D16" s="13">
        <v>62</v>
      </c>
      <c r="E16" s="13">
        <v>64</v>
      </c>
      <c r="F16" s="13">
        <v>77</v>
      </c>
      <c r="G16" s="13">
        <v>61</v>
      </c>
    </row>
    <row r="17" spans="1:7" x14ac:dyDescent="0.2">
      <c r="A17" s="13" t="s">
        <v>94</v>
      </c>
      <c r="B17" s="13"/>
      <c r="C17" s="13">
        <v>3</v>
      </c>
      <c r="D17" s="13">
        <v>8</v>
      </c>
      <c r="E17" s="13">
        <v>9</v>
      </c>
      <c r="F17" s="13">
        <v>14</v>
      </c>
      <c r="G17" s="13">
        <v>40</v>
      </c>
    </row>
    <row r="18" spans="1:7" x14ac:dyDescent="0.2">
      <c r="A18" s="13"/>
      <c r="B18" s="13"/>
      <c r="C18" s="13"/>
      <c r="D18" s="13"/>
      <c r="E18" s="13"/>
      <c r="F18" s="13"/>
      <c r="G18" s="13"/>
    </row>
    <row r="19" spans="1:7" x14ac:dyDescent="0.2">
      <c r="A19" s="14" t="s">
        <v>160</v>
      </c>
      <c r="B19" s="13"/>
      <c r="C19" s="13"/>
      <c r="D19" s="13"/>
      <c r="E19" s="13"/>
      <c r="F19" s="13"/>
      <c r="G19" s="13"/>
    </row>
    <row r="20" spans="1:7" x14ac:dyDescent="0.2">
      <c r="A20" s="13" t="s">
        <v>161</v>
      </c>
      <c r="B20" s="13"/>
      <c r="C20" s="13">
        <v>149</v>
      </c>
      <c r="D20" s="13">
        <v>160</v>
      </c>
      <c r="E20" s="13">
        <v>172</v>
      </c>
      <c r="F20" s="13">
        <v>213</v>
      </c>
      <c r="G20" s="13">
        <v>219</v>
      </c>
    </row>
    <row r="21" spans="1:7" x14ac:dyDescent="0.2">
      <c r="A21" s="13"/>
      <c r="B21" s="13" t="s">
        <v>124</v>
      </c>
      <c r="C21" s="13">
        <v>99</v>
      </c>
      <c r="D21" s="13">
        <v>114</v>
      </c>
      <c r="E21" s="13">
        <v>120</v>
      </c>
      <c r="F21" s="13">
        <v>155</v>
      </c>
      <c r="G21" s="13">
        <v>159</v>
      </c>
    </row>
    <row r="22" spans="1:7" x14ac:dyDescent="0.2">
      <c r="A22" s="13"/>
      <c r="B22" s="13" t="s">
        <v>125</v>
      </c>
      <c r="C22" s="13">
        <v>43</v>
      </c>
      <c r="D22" s="13">
        <v>42</v>
      </c>
      <c r="E22" s="13">
        <v>46</v>
      </c>
      <c r="F22" s="13">
        <v>48</v>
      </c>
      <c r="G22" s="13">
        <v>48</v>
      </c>
    </row>
    <row r="23" spans="1:7" x14ac:dyDescent="0.2">
      <c r="A23" s="13"/>
      <c r="B23" s="13" t="s">
        <v>162</v>
      </c>
      <c r="C23" s="13">
        <v>7</v>
      </c>
      <c r="D23" s="13">
        <v>4</v>
      </c>
      <c r="E23" s="13">
        <v>6</v>
      </c>
      <c r="F23" s="13">
        <v>9</v>
      </c>
      <c r="G23" s="13">
        <v>11</v>
      </c>
    </row>
    <row r="24" spans="1:7" x14ac:dyDescent="0.2">
      <c r="A24" s="13" t="s">
        <v>126</v>
      </c>
      <c r="B24" s="13"/>
      <c r="C24" s="13">
        <v>1</v>
      </c>
      <c r="D24" s="13">
        <v>1</v>
      </c>
      <c r="E24" s="13">
        <v>0</v>
      </c>
      <c r="F24" s="13">
        <v>11</v>
      </c>
      <c r="G24" s="13">
        <v>56</v>
      </c>
    </row>
    <row r="25" spans="1:7" x14ac:dyDescent="0.2">
      <c r="A25" s="13" t="s">
        <v>89</v>
      </c>
      <c r="B25" s="13"/>
      <c r="C25" s="13">
        <v>7</v>
      </c>
      <c r="D25" s="13">
        <v>6</v>
      </c>
      <c r="E25" s="13">
        <v>8</v>
      </c>
      <c r="F25" s="13">
        <v>9</v>
      </c>
      <c r="G25" s="13">
        <v>9</v>
      </c>
    </row>
    <row r="26" spans="1:7" x14ac:dyDescent="0.2">
      <c r="A26" s="13"/>
      <c r="B26" s="13"/>
      <c r="C26" s="13"/>
      <c r="D26" s="13"/>
      <c r="E26" s="13"/>
      <c r="F26" s="13"/>
      <c r="G26" s="13"/>
    </row>
    <row r="27" spans="1:7" x14ac:dyDescent="0.2">
      <c r="A27" s="14" t="s">
        <v>163</v>
      </c>
      <c r="B27" s="13"/>
      <c r="C27" s="13"/>
      <c r="D27" s="13"/>
      <c r="E27" s="13"/>
      <c r="F27" s="13"/>
      <c r="G27" s="13"/>
    </row>
    <row r="28" spans="1:7" x14ac:dyDescent="0.2">
      <c r="A28" s="13" t="s">
        <v>63</v>
      </c>
      <c r="B28" s="13"/>
      <c r="C28" s="13">
        <v>754</v>
      </c>
      <c r="D28" s="13">
        <v>723</v>
      </c>
      <c r="E28" s="13">
        <v>791</v>
      </c>
      <c r="F28" s="13">
        <v>867</v>
      </c>
      <c r="G28" s="13">
        <v>856</v>
      </c>
    </row>
    <row r="29" spans="1:7" x14ac:dyDescent="0.2">
      <c r="A29" s="13" t="s">
        <v>64</v>
      </c>
      <c r="B29" s="13"/>
      <c r="C29" s="13">
        <v>47</v>
      </c>
      <c r="D29" s="13">
        <v>47</v>
      </c>
      <c r="E29" s="13">
        <v>44</v>
      </c>
      <c r="F29" s="13">
        <v>63</v>
      </c>
      <c r="G29" s="13">
        <v>78</v>
      </c>
    </row>
    <row r="30" spans="1:7" x14ac:dyDescent="0.2">
      <c r="A30" s="13" t="s">
        <v>65</v>
      </c>
      <c r="B30" s="13"/>
      <c r="C30" s="13">
        <v>801</v>
      </c>
      <c r="D30" s="13">
        <v>770</v>
      </c>
      <c r="E30" s="13">
        <v>835</v>
      </c>
      <c r="F30" s="13">
        <v>930</v>
      </c>
      <c r="G30" s="13">
        <v>934</v>
      </c>
    </row>
    <row r="31" spans="1:7" x14ac:dyDescent="0.2">
      <c r="A31" s="13"/>
      <c r="B31" s="13"/>
      <c r="C31" s="13"/>
      <c r="D31" s="13"/>
      <c r="E31" s="13"/>
      <c r="F31" s="13"/>
      <c r="G31" s="13"/>
    </row>
    <row r="32" spans="1:7" x14ac:dyDescent="0.2">
      <c r="A32" s="14" t="s">
        <v>164</v>
      </c>
      <c r="B32" s="13"/>
      <c r="C32" s="13"/>
      <c r="D32" s="13"/>
      <c r="E32" s="13"/>
      <c r="F32" s="13"/>
      <c r="G32" s="13"/>
    </row>
    <row r="33" spans="1:7" x14ac:dyDescent="0.2">
      <c r="A33" s="13" t="s">
        <v>104</v>
      </c>
      <c r="B33" s="13"/>
      <c r="C33" s="13">
        <v>143</v>
      </c>
      <c r="D33" s="13">
        <v>120</v>
      </c>
      <c r="E33" s="13">
        <v>152</v>
      </c>
      <c r="F33" s="13">
        <v>163</v>
      </c>
      <c r="G33" s="13">
        <v>145</v>
      </c>
    </row>
    <row r="34" spans="1:7" x14ac:dyDescent="0.2">
      <c r="A34" s="13" t="s">
        <v>97</v>
      </c>
      <c r="B34" s="13"/>
      <c r="C34" s="13">
        <v>108</v>
      </c>
      <c r="D34" s="13">
        <v>98</v>
      </c>
      <c r="E34" s="13">
        <v>114</v>
      </c>
      <c r="F34" s="13">
        <v>130</v>
      </c>
      <c r="G34" s="13">
        <v>131</v>
      </c>
    </row>
    <row r="35" spans="1:7" x14ac:dyDescent="0.2">
      <c r="A35" s="13" t="s">
        <v>91</v>
      </c>
      <c r="B35" s="13"/>
      <c r="C35" s="13">
        <v>117</v>
      </c>
      <c r="D35" s="13">
        <v>111</v>
      </c>
      <c r="E35" s="13">
        <v>121</v>
      </c>
      <c r="F35" s="13">
        <v>118</v>
      </c>
      <c r="G35" s="13">
        <v>118</v>
      </c>
    </row>
    <row r="36" spans="1:7" x14ac:dyDescent="0.2">
      <c r="A36" s="13" t="s">
        <v>136</v>
      </c>
      <c r="B36" s="13"/>
      <c r="C36" s="13">
        <v>76</v>
      </c>
      <c r="D36" s="13">
        <v>78</v>
      </c>
      <c r="E36" s="13">
        <v>82</v>
      </c>
      <c r="F36" s="13">
        <v>98</v>
      </c>
      <c r="G36" s="13">
        <v>108</v>
      </c>
    </row>
    <row r="37" spans="1:7" x14ac:dyDescent="0.2">
      <c r="A37" s="13" t="s">
        <v>111</v>
      </c>
      <c r="B37" s="13"/>
      <c r="C37" s="13">
        <v>83</v>
      </c>
      <c r="D37" s="13">
        <v>90</v>
      </c>
      <c r="E37" s="13">
        <v>100</v>
      </c>
      <c r="F37" s="13">
        <v>105</v>
      </c>
      <c r="G37" s="13">
        <v>102</v>
      </c>
    </row>
    <row r="38" spans="1:7" x14ac:dyDescent="0.2">
      <c r="A38" s="13"/>
      <c r="B38" s="13"/>
      <c r="C38" s="13"/>
      <c r="D38" s="13"/>
      <c r="E38" s="13"/>
      <c r="F38" s="13"/>
      <c r="G38" s="13"/>
    </row>
    <row r="39" spans="1:7" x14ac:dyDescent="0.2">
      <c r="A39" s="14" t="s">
        <v>165</v>
      </c>
      <c r="B39" s="13"/>
      <c r="C39" s="13"/>
      <c r="D39" s="13"/>
      <c r="E39" s="13"/>
      <c r="F39" s="13"/>
      <c r="G39" s="13"/>
    </row>
    <row r="40" spans="1:7" x14ac:dyDescent="0.2">
      <c r="A40" s="13" t="s">
        <v>161</v>
      </c>
      <c r="B40" s="13"/>
      <c r="C40" s="13">
        <v>27</v>
      </c>
      <c r="D40" s="13">
        <v>28</v>
      </c>
      <c r="E40" s="13">
        <v>29</v>
      </c>
      <c r="F40" s="13">
        <v>31</v>
      </c>
      <c r="G40" s="13">
        <v>34</v>
      </c>
    </row>
    <row r="41" spans="1:7" x14ac:dyDescent="0.2">
      <c r="A41" s="13"/>
      <c r="B41" s="13" t="s">
        <v>124</v>
      </c>
      <c r="C41" s="13">
        <v>23</v>
      </c>
      <c r="D41" s="13">
        <v>24</v>
      </c>
      <c r="E41" s="13">
        <v>25</v>
      </c>
      <c r="F41" s="13">
        <v>27</v>
      </c>
      <c r="G41" s="13">
        <v>29</v>
      </c>
    </row>
    <row r="42" spans="1:7" x14ac:dyDescent="0.2">
      <c r="A42" s="13"/>
      <c r="B42" s="13" t="s">
        <v>162</v>
      </c>
      <c r="C42" s="13">
        <v>3</v>
      </c>
      <c r="D42" s="13">
        <v>3</v>
      </c>
      <c r="E42" s="13">
        <v>3</v>
      </c>
      <c r="F42" s="13">
        <v>3</v>
      </c>
      <c r="G42" s="13">
        <v>4</v>
      </c>
    </row>
    <row r="43" spans="1:7" x14ac:dyDescent="0.2">
      <c r="A43" s="13"/>
      <c r="B43" s="13" t="s">
        <v>125</v>
      </c>
      <c r="C43" s="13">
        <v>1</v>
      </c>
      <c r="D43" s="13">
        <v>0</v>
      </c>
      <c r="E43" s="13">
        <v>1</v>
      </c>
      <c r="F43" s="13">
        <v>1</v>
      </c>
      <c r="G43" s="13">
        <v>1</v>
      </c>
    </row>
    <row r="44" spans="1:7" x14ac:dyDescent="0.2">
      <c r="A44" s="13" t="s">
        <v>89</v>
      </c>
      <c r="B44" s="13"/>
      <c r="C44" s="3" t="s">
        <v>193</v>
      </c>
      <c r="D44" s="3">
        <v>14</v>
      </c>
      <c r="E44" s="3" t="s">
        <v>193</v>
      </c>
      <c r="F44" s="13">
        <v>20</v>
      </c>
      <c r="G44" s="13">
        <v>27</v>
      </c>
    </row>
    <row r="45" spans="1:7" x14ac:dyDescent="0.2">
      <c r="A45" s="13" t="s">
        <v>126</v>
      </c>
      <c r="B45" s="13"/>
      <c r="C45" s="3" t="s">
        <v>193</v>
      </c>
      <c r="D45" s="3" t="s">
        <v>193</v>
      </c>
      <c r="E45" s="3" t="s">
        <v>193</v>
      </c>
      <c r="F45" s="13">
        <v>6</v>
      </c>
      <c r="G45" s="13">
        <v>6</v>
      </c>
    </row>
    <row r="46" spans="1:7" x14ac:dyDescent="0.2">
      <c r="A46" s="12"/>
      <c r="B46" s="12"/>
      <c r="C46" s="12"/>
      <c r="D46" s="12"/>
      <c r="E46" s="12"/>
      <c r="F46" s="12"/>
      <c r="G46" s="12"/>
    </row>
    <row r="47" spans="1:7" x14ac:dyDescent="0.2">
      <c r="A47" s="33" t="s">
        <v>75</v>
      </c>
      <c r="B47" s="22"/>
      <c r="C47" s="11"/>
      <c r="D47" s="11"/>
      <c r="E47" s="11"/>
      <c r="F47" s="11"/>
      <c r="G47" s="11"/>
    </row>
    <row r="48" spans="1:7" x14ac:dyDescent="0.2">
      <c r="A48" s="32" t="s">
        <v>194</v>
      </c>
      <c r="B48" s="22"/>
      <c r="C48" s="11"/>
      <c r="D48" s="11"/>
      <c r="E48" s="11"/>
      <c r="F48" s="11"/>
      <c r="G48" s="11"/>
    </row>
    <row r="50" spans="1:2" x14ac:dyDescent="0.2">
      <c r="A50" s="27" t="s">
        <v>58</v>
      </c>
      <c r="B50" s="27"/>
    </row>
  </sheetData>
  <mergeCells count="7">
    <mergeCell ref="A48:B48"/>
    <mergeCell ref="A50:B50"/>
    <mergeCell ref="A3:C3"/>
    <mergeCell ref="A1:C1"/>
    <mergeCell ref="A2:C2"/>
    <mergeCell ref="C5:G5"/>
    <mergeCell ref="A47:B47"/>
  </mergeCells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8"/>
  <sheetViews>
    <sheetView zoomScaleNormal="100" workbookViewId="0">
      <selection sqref="A1:D1"/>
    </sheetView>
  </sheetViews>
  <sheetFormatPr defaultRowHeight="14.25" x14ac:dyDescent="0.2"/>
  <cols>
    <col min="1" max="1" width="20.125" customWidth="1"/>
    <col min="2" max="11" width="6.5" customWidth="1"/>
  </cols>
  <sheetData>
    <row r="1" spans="1:15" x14ac:dyDescent="0.2">
      <c r="A1" s="23" t="s">
        <v>203</v>
      </c>
      <c r="B1" s="23"/>
      <c r="C1" s="23"/>
      <c r="D1" s="23"/>
    </row>
    <row r="2" spans="1:15" ht="13.9" customHeight="1" x14ac:dyDescent="0.25">
      <c r="A2" s="24" t="s">
        <v>204</v>
      </c>
      <c r="B2" s="24"/>
      <c r="C2" s="24"/>
      <c r="D2" s="24"/>
    </row>
    <row r="3" spans="1:15" x14ac:dyDescent="0.2">
      <c r="A3" s="21" t="s">
        <v>205</v>
      </c>
      <c r="B3" s="21"/>
      <c r="C3" s="21"/>
      <c r="D3" s="21"/>
    </row>
    <row r="4" spans="1:15" x14ac:dyDescent="0.2">
      <c r="A4" s="23" t="s">
        <v>206</v>
      </c>
      <c r="B4" s="23"/>
      <c r="C4" s="23"/>
      <c r="D4" s="23"/>
    </row>
    <row r="6" spans="1:15" ht="15" x14ac:dyDescent="0.2">
      <c r="A6" s="35" t="s">
        <v>207</v>
      </c>
      <c r="B6" s="35"/>
      <c r="C6" s="35"/>
      <c r="D6" s="35"/>
      <c r="E6" s="35"/>
      <c r="F6" s="35"/>
      <c r="G6" s="35"/>
      <c r="H6" s="35"/>
      <c r="I6" s="35"/>
      <c r="J6" s="34"/>
      <c r="K6" s="34"/>
      <c r="L6" s="34"/>
      <c r="M6" s="34"/>
      <c r="N6" s="34"/>
      <c r="O6" s="34"/>
    </row>
    <row r="7" spans="1:15" x14ac:dyDescent="0.2">
      <c r="A7" s="35"/>
      <c r="B7" s="35"/>
      <c r="C7" s="35"/>
      <c r="D7" s="35"/>
      <c r="E7" s="35"/>
      <c r="F7" s="35"/>
      <c r="G7" s="35"/>
      <c r="H7" s="35"/>
      <c r="I7" s="35"/>
    </row>
    <row r="8" spans="1:15" x14ac:dyDescent="0.2">
      <c r="A8" s="35"/>
      <c r="B8" s="35"/>
      <c r="C8" s="35"/>
      <c r="D8" s="35"/>
      <c r="E8" s="35"/>
      <c r="F8" s="35"/>
      <c r="G8" s="35"/>
      <c r="H8" s="35"/>
      <c r="I8" s="35"/>
    </row>
  </sheetData>
  <mergeCells count="5">
    <mergeCell ref="A3:D3"/>
    <mergeCell ref="A4:D4"/>
    <mergeCell ref="A1:D1"/>
    <mergeCell ref="A2:D2"/>
    <mergeCell ref="A6:I8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167"/>
  <sheetViews>
    <sheetView workbookViewId="0">
      <selection sqref="A1:C1"/>
    </sheetView>
  </sheetViews>
  <sheetFormatPr defaultRowHeight="14.25" x14ac:dyDescent="0.2"/>
  <cols>
    <col min="1" max="1" width="50.75" customWidth="1"/>
  </cols>
  <sheetData>
    <row r="1" spans="1:3" x14ac:dyDescent="0.2">
      <c r="A1" s="23" t="s">
        <v>208</v>
      </c>
      <c r="B1" s="22"/>
      <c r="C1" s="22"/>
    </row>
    <row r="2" spans="1:3" ht="15" x14ac:dyDescent="0.25">
      <c r="A2" s="24" t="s">
        <v>209</v>
      </c>
      <c r="B2" s="22"/>
      <c r="C2" s="22"/>
    </row>
    <row r="3" spans="1:3" x14ac:dyDescent="0.2">
      <c r="A3" s="21" t="s">
        <v>210</v>
      </c>
      <c r="B3" s="22"/>
      <c r="C3" s="22"/>
    </row>
    <row r="4" spans="1:3" x14ac:dyDescent="0.2">
      <c r="A4" s="23" t="s">
        <v>67</v>
      </c>
      <c r="B4" s="22"/>
      <c r="C4" s="22"/>
    </row>
    <row r="5" spans="1:3" x14ac:dyDescent="0.2">
      <c r="A5" s="1" t="s">
        <v>211</v>
      </c>
      <c r="B5" s="11"/>
      <c r="C5" s="11"/>
    </row>
    <row r="6" spans="1:3" x14ac:dyDescent="0.2">
      <c r="A6" s="2" t="s">
        <v>212</v>
      </c>
      <c r="B6" s="11"/>
      <c r="C6" s="11"/>
    </row>
    <row r="7" spans="1:3" x14ac:dyDescent="0.2">
      <c r="A7" s="2" t="s">
        <v>213</v>
      </c>
      <c r="B7" s="11"/>
      <c r="C7" s="11"/>
    </row>
    <row r="8" spans="1:3" x14ac:dyDescent="0.2">
      <c r="A8" s="2" t="s">
        <v>35</v>
      </c>
      <c r="B8" s="11"/>
      <c r="C8" s="11"/>
    </row>
    <row r="9" spans="1:3" x14ac:dyDescent="0.2">
      <c r="A9" s="2" t="s">
        <v>214</v>
      </c>
      <c r="B9" s="11"/>
      <c r="C9" s="11"/>
    </row>
    <row r="10" spans="1:3" x14ac:dyDescent="0.2">
      <c r="A10" s="2" t="s">
        <v>32</v>
      </c>
      <c r="B10" s="11"/>
      <c r="C10" s="11"/>
    </row>
    <row r="11" spans="1:3" x14ac:dyDescent="0.2">
      <c r="A11" s="2" t="s">
        <v>215</v>
      </c>
      <c r="B11" s="11"/>
      <c r="C11" s="11"/>
    </row>
    <row r="12" spans="1:3" x14ac:dyDescent="0.2">
      <c r="A12" s="2" t="s">
        <v>40</v>
      </c>
      <c r="B12" s="11"/>
      <c r="C12" s="11"/>
    </row>
    <row r="13" spans="1:3" x14ac:dyDescent="0.2">
      <c r="A13" s="2" t="s">
        <v>28</v>
      </c>
      <c r="B13" s="11"/>
      <c r="C13" s="11"/>
    </row>
    <row r="14" spans="1:3" x14ac:dyDescent="0.2">
      <c r="A14" s="2" t="s">
        <v>30</v>
      </c>
      <c r="B14" s="11"/>
      <c r="C14" s="11"/>
    </row>
    <row r="15" spans="1:3" x14ac:dyDescent="0.2">
      <c r="A15" s="2" t="s">
        <v>38</v>
      </c>
      <c r="B15" s="11"/>
      <c r="C15" s="11"/>
    </row>
    <row r="16" spans="1:3" x14ac:dyDescent="0.2">
      <c r="A16" s="2"/>
      <c r="B16" s="11"/>
      <c r="C16" s="11"/>
    </row>
    <row r="18" spans="1:1" x14ac:dyDescent="0.2">
      <c r="A18" s="1" t="s">
        <v>216</v>
      </c>
    </row>
    <row r="19" spans="1:1" x14ac:dyDescent="0.2">
      <c r="A19" s="2" t="s">
        <v>24</v>
      </c>
    </row>
    <row r="20" spans="1:1" x14ac:dyDescent="0.2">
      <c r="A20" s="2" t="s">
        <v>212</v>
      </c>
    </row>
    <row r="21" spans="1:1" x14ac:dyDescent="0.2">
      <c r="A21" s="2" t="s">
        <v>36</v>
      </c>
    </row>
    <row r="22" spans="1:1" x14ac:dyDescent="0.2">
      <c r="A22" s="2" t="s">
        <v>217</v>
      </c>
    </row>
    <row r="23" spans="1:1" x14ac:dyDescent="0.2">
      <c r="A23" s="2" t="s">
        <v>23</v>
      </c>
    </row>
    <row r="24" spans="1:1" x14ac:dyDescent="0.2">
      <c r="A24" s="2" t="s">
        <v>218</v>
      </c>
    </row>
    <row r="25" spans="1:1" x14ac:dyDescent="0.2">
      <c r="A25" s="2" t="s">
        <v>219</v>
      </c>
    </row>
    <row r="26" spans="1:1" x14ac:dyDescent="0.2">
      <c r="A26" s="2" t="s">
        <v>37</v>
      </c>
    </row>
    <row r="27" spans="1:1" x14ac:dyDescent="0.2">
      <c r="A27" s="2" t="s">
        <v>35</v>
      </c>
    </row>
    <row r="28" spans="1:1" x14ac:dyDescent="0.2">
      <c r="A28" s="2" t="s">
        <v>27</v>
      </c>
    </row>
    <row r="29" spans="1:1" x14ac:dyDescent="0.2">
      <c r="A29" s="2" t="s">
        <v>29</v>
      </c>
    </row>
    <row r="30" spans="1:1" x14ac:dyDescent="0.2">
      <c r="A30" s="2" t="s">
        <v>32</v>
      </c>
    </row>
    <row r="31" spans="1:1" x14ac:dyDescent="0.2">
      <c r="A31" s="2" t="s">
        <v>44</v>
      </c>
    </row>
    <row r="32" spans="1:1" x14ac:dyDescent="0.2">
      <c r="A32" s="2" t="s">
        <v>220</v>
      </c>
    </row>
    <row r="33" spans="1:1" x14ac:dyDescent="0.2">
      <c r="A33" s="2" t="s">
        <v>221</v>
      </c>
    </row>
    <row r="34" spans="1:1" x14ac:dyDescent="0.2">
      <c r="A34" s="2" t="s">
        <v>222</v>
      </c>
    </row>
    <row r="35" spans="1:1" x14ac:dyDescent="0.2">
      <c r="A35" s="2" t="s">
        <v>40</v>
      </c>
    </row>
    <row r="36" spans="1:1" x14ac:dyDescent="0.2">
      <c r="A36" s="2" t="s">
        <v>43</v>
      </c>
    </row>
    <row r="37" spans="1:1" x14ac:dyDescent="0.2">
      <c r="A37" s="2" t="s">
        <v>28</v>
      </c>
    </row>
    <row r="38" spans="1:1" x14ac:dyDescent="0.2">
      <c r="A38" s="2" t="s">
        <v>34</v>
      </c>
    </row>
    <row r="39" spans="1:1" x14ac:dyDescent="0.2">
      <c r="A39" s="2" t="s">
        <v>30</v>
      </c>
    </row>
    <row r="40" spans="1:1" x14ac:dyDescent="0.2">
      <c r="A40" s="2" t="s">
        <v>26</v>
      </c>
    </row>
    <row r="41" spans="1:1" x14ac:dyDescent="0.2">
      <c r="A41" s="2" t="s">
        <v>38</v>
      </c>
    </row>
    <row r="42" spans="1:1" x14ac:dyDescent="0.2">
      <c r="A42" s="2"/>
    </row>
    <row r="44" spans="1:1" x14ac:dyDescent="0.2">
      <c r="A44" s="1" t="s">
        <v>25</v>
      </c>
    </row>
    <row r="45" spans="1:1" x14ac:dyDescent="0.2">
      <c r="A45" s="2" t="s">
        <v>223</v>
      </c>
    </row>
    <row r="46" spans="1:1" x14ac:dyDescent="0.2">
      <c r="A46" s="2" t="s">
        <v>224</v>
      </c>
    </row>
    <row r="47" spans="1:1" x14ac:dyDescent="0.2">
      <c r="A47" s="2" t="s">
        <v>225</v>
      </c>
    </row>
    <row r="48" spans="1:1" x14ac:dyDescent="0.2">
      <c r="A48" s="2" t="s">
        <v>226</v>
      </c>
    </row>
    <row r="49" spans="1:1" x14ac:dyDescent="0.2">
      <c r="A49" s="2" t="s">
        <v>227</v>
      </c>
    </row>
    <row r="50" spans="1:1" x14ac:dyDescent="0.2">
      <c r="A50" s="2" t="s">
        <v>228</v>
      </c>
    </row>
    <row r="51" spans="1:1" x14ac:dyDescent="0.2">
      <c r="A51" s="2" t="s">
        <v>73</v>
      </c>
    </row>
    <row r="52" spans="1:1" x14ac:dyDescent="0.2">
      <c r="A52" s="2" t="s">
        <v>229</v>
      </c>
    </row>
    <row r="53" spans="1:1" x14ac:dyDescent="0.2">
      <c r="A53" s="2" t="s">
        <v>230</v>
      </c>
    </row>
    <row r="54" spans="1:1" x14ac:dyDescent="0.2">
      <c r="A54" s="2" t="s">
        <v>231</v>
      </c>
    </row>
    <row r="55" spans="1:1" x14ac:dyDescent="0.2">
      <c r="A55" s="2" t="s">
        <v>72</v>
      </c>
    </row>
    <row r="56" spans="1:1" x14ac:dyDescent="0.2">
      <c r="A56" s="2" t="s">
        <v>70</v>
      </c>
    </row>
    <row r="57" spans="1:1" x14ac:dyDescent="0.2">
      <c r="A57" s="2" t="s">
        <v>232</v>
      </c>
    </row>
    <row r="58" spans="1:1" x14ac:dyDescent="0.2">
      <c r="A58" s="2" t="s">
        <v>233</v>
      </c>
    </row>
    <row r="59" spans="1:1" x14ac:dyDescent="0.2">
      <c r="A59" s="2" t="s">
        <v>234</v>
      </c>
    </row>
    <row r="60" spans="1:1" x14ac:dyDescent="0.2">
      <c r="A60" s="2" t="s">
        <v>130</v>
      </c>
    </row>
    <row r="61" spans="1:1" x14ac:dyDescent="0.2">
      <c r="A61" s="2" t="s">
        <v>235</v>
      </c>
    </row>
    <row r="62" spans="1:1" x14ac:dyDescent="0.2">
      <c r="A62" s="2" t="s">
        <v>236</v>
      </c>
    </row>
    <row r="63" spans="1:1" x14ac:dyDescent="0.2">
      <c r="A63" s="2" t="s">
        <v>237</v>
      </c>
    </row>
    <row r="64" spans="1:1" x14ac:dyDescent="0.2">
      <c r="A64" s="2" t="s">
        <v>238</v>
      </c>
    </row>
    <row r="65" spans="1:1" x14ac:dyDescent="0.2">
      <c r="A65" s="2" t="s">
        <v>71</v>
      </c>
    </row>
    <row r="66" spans="1:1" x14ac:dyDescent="0.2">
      <c r="A66" s="2" t="s">
        <v>239</v>
      </c>
    </row>
    <row r="67" spans="1:1" x14ac:dyDescent="0.2">
      <c r="A67" s="2" t="s">
        <v>240</v>
      </c>
    </row>
    <row r="68" spans="1:1" x14ac:dyDescent="0.2">
      <c r="A68" s="2" t="s">
        <v>241</v>
      </c>
    </row>
    <row r="69" spans="1:1" x14ac:dyDescent="0.2">
      <c r="A69" s="2" t="s">
        <v>242</v>
      </c>
    </row>
    <row r="70" spans="1:1" x14ac:dyDescent="0.2">
      <c r="A70" s="2" t="s">
        <v>243</v>
      </c>
    </row>
    <row r="71" spans="1:1" x14ac:dyDescent="0.2">
      <c r="A71" s="2" t="s">
        <v>244</v>
      </c>
    </row>
    <row r="72" spans="1:1" x14ac:dyDescent="0.2">
      <c r="A72" s="2" t="s">
        <v>245</v>
      </c>
    </row>
    <row r="73" spans="1:1" x14ac:dyDescent="0.2">
      <c r="A73" s="2" t="s">
        <v>68</v>
      </c>
    </row>
    <row r="74" spans="1:1" x14ac:dyDescent="0.2">
      <c r="A74" s="2"/>
    </row>
    <row r="76" spans="1:1" x14ac:dyDescent="0.2">
      <c r="A76" s="1" t="s">
        <v>246</v>
      </c>
    </row>
    <row r="77" spans="1:1" x14ac:dyDescent="0.2">
      <c r="A77" s="2" t="s">
        <v>223</v>
      </c>
    </row>
    <row r="78" spans="1:1" x14ac:dyDescent="0.2">
      <c r="A78" s="2" t="s">
        <v>224</v>
      </c>
    </row>
    <row r="79" spans="1:1" x14ac:dyDescent="0.2">
      <c r="A79" s="2" t="s">
        <v>227</v>
      </c>
    </row>
    <row r="80" spans="1:1" x14ac:dyDescent="0.2">
      <c r="A80" s="2" t="s">
        <v>230</v>
      </c>
    </row>
    <row r="81" spans="1:1" x14ac:dyDescent="0.2">
      <c r="A81" s="2" t="s">
        <v>231</v>
      </c>
    </row>
    <row r="82" spans="1:1" x14ac:dyDescent="0.2">
      <c r="A82" s="2" t="s">
        <v>72</v>
      </c>
    </row>
    <row r="83" spans="1:1" x14ac:dyDescent="0.2">
      <c r="A83" s="2" t="s">
        <v>70</v>
      </c>
    </row>
    <row r="84" spans="1:1" x14ac:dyDescent="0.2">
      <c r="A84" s="2" t="s">
        <v>232</v>
      </c>
    </row>
    <row r="85" spans="1:1" x14ac:dyDescent="0.2">
      <c r="A85" s="2" t="s">
        <v>234</v>
      </c>
    </row>
    <row r="86" spans="1:1" x14ac:dyDescent="0.2">
      <c r="A86" s="2" t="s">
        <v>130</v>
      </c>
    </row>
    <row r="87" spans="1:1" x14ac:dyDescent="0.2">
      <c r="A87" s="2" t="s">
        <v>235</v>
      </c>
    </row>
    <row r="88" spans="1:1" x14ac:dyDescent="0.2">
      <c r="A88" s="2" t="s">
        <v>236</v>
      </c>
    </row>
    <row r="89" spans="1:1" x14ac:dyDescent="0.2">
      <c r="A89" s="2" t="s">
        <v>237</v>
      </c>
    </row>
    <row r="90" spans="1:1" x14ac:dyDescent="0.2">
      <c r="A90" s="2" t="s">
        <v>238</v>
      </c>
    </row>
    <row r="91" spans="1:1" x14ac:dyDescent="0.2">
      <c r="A91" s="2" t="s">
        <v>71</v>
      </c>
    </row>
    <row r="92" spans="1:1" x14ac:dyDescent="0.2">
      <c r="A92" s="2" t="s">
        <v>240</v>
      </c>
    </row>
    <row r="93" spans="1:1" x14ac:dyDescent="0.2">
      <c r="A93" s="2" t="s">
        <v>242</v>
      </c>
    </row>
    <row r="94" spans="1:1" x14ac:dyDescent="0.2">
      <c r="A94" s="2" t="s">
        <v>243</v>
      </c>
    </row>
    <row r="95" spans="1:1" x14ac:dyDescent="0.2">
      <c r="A95" s="2" t="s">
        <v>244</v>
      </c>
    </row>
    <row r="96" spans="1:1" x14ac:dyDescent="0.2">
      <c r="A96" s="2"/>
    </row>
    <row r="98" spans="1:1" x14ac:dyDescent="0.2">
      <c r="A98" s="1" t="s">
        <v>247</v>
      </c>
    </row>
    <row r="99" spans="1:1" x14ac:dyDescent="0.2">
      <c r="A99" s="2" t="s">
        <v>248</v>
      </c>
    </row>
    <row r="100" spans="1:1" x14ac:dyDescent="0.2">
      <c r="A100" s="2" t="s">
        <v>249</v>
      </c>
    </row>
    <row r="101" spans="1:1" x14ac:dyDescent="0.2">
      <c r="A101" s="2" t="s">
        <v>250</v>
      </c>
    </row>
    <row r="102" spans="1:1" x14ac:dyDescent="0.2">
      <c r="A102" s="2" t="s">
        <v>251</v>
      </c>
    </row>
    <row r="103" spans="1:1" x14ac:dyDescent="0.2">
      <c r="A103" s="2" t="s">
        <v>41</v>
      </c>
    </row>
    <row r="104" spans="1:1" x14ac:dyDescent="0.2">
      <c r="A104" s="2" t="s">
        <v>31</v>
      </c>
    </row>
    <row r="105" spans="1:1" x14ac:dyDescent="0.2">
      <c r="A105" s="2"/>
    </row>
    <row r="107" spans="1:1" x14ac:dyDescent="0.2">
      <c r="A107" s="1" t="s">
        <v>252</v>
      </c>
    </row>
    <row r="108" spans="1:1" x14ac:dyDescent="0.2">
      <c r="A108" s="2" t="s">
        <v>24</v>
      </c>
    </row>
    <row r="109" spans="1:1" x14ac:dyDescent="0.2">
      <c r="A109" s="2" t="s">
        <v>223</v>
      </c>
    </row>
    <row r="110" spans="1:1" x14ac:dyDescent="0.2">
      <c r="A110" s="2" t="s">
        <v>224</v>
      </c>
    </row>
    <row r="111" spans="1:1" x14ac:dyDescent="0.2">
      <c r="A111" s="2" t="s">
        <v>36</v>
      </c>
    </row>
    <row r="112" spans="1:1" x14ac:dyDescent="0.2">
      <c r="A112" s="2" t="s">
        <v>217</v>
      </c>
    </row>
    <row r="113" spans="1:1" x14ac:dyDescent="0.2">
      <c r="A113" s="2" t="s">
        <v>218</v>
      </c>
    </row>
    <row r="114" spans="1:1" x14ac:dyDescent="0.2">
      <c r="A114" s="2" t="s">
        <v>219</v>
      </c>
    </row>
    <row r="115" spans="1:1" x14ac:dyDescent="0.2">
      <c r="A115" s="2" t="s">
        <v>228</v>
      </c>
    </row>
    <row r="116" spans="1:1" x14ac:dyDescent="0.2">
      <c r="A116" s="2" t="s">
        <v>73</v>
      </c>
    </row>
    <row r="117" spans="1:1" x14ac:dyDescent="0.2">
      <c r="A117" s="2" t="s">
        <v>229</v>
      </c>
    </row>
    <row r="118" spans="1:1" x14ac:dyDescent="0.2">
      <c r="A118" s="2" t="s">
        <v>230</v>
      </c>
    </row>
    <row r="119" spans="1:1" x14ac:dyDescent="0.2">
      <c r="A119" s="2" t="s">
        <v>231</v>
      </c>
    </row>
    <row r="120" spans="1:1" x14ac:dyDescent="0.2">
      <c r="A120" s="2" t="s">
        <v>72</v>
      </c>
    </row>
    <row r="121" spans="1:1" x14ac:dyDescent="0.2">
      <c r="A121" s="2" t="s">
        <v>70</v>
      </c>
    </row>
    <row r="122" spans="1:1" x14ac:dyDescent="0.2">
      <c r="A122" s="2" t="s">
        <v>232</v>
      </c>
    </row>
    <row r="123" spans="1:1" x14ac:dyDescent="0.2">
      <c r="A123" s="2" t="s">
        <v>233</v>
      </c>
    </row>
    <row r="124" spans="1:1" x14ac:dyDescent="0.2">
      <c r="A124" s="2" t="s">
        <v>253</v>
      </c>
    </row>
    <row r="125" spans="1:1" x14ac:dyDescent="0.2">
      <c r="A125" s="2" t="s">
        <v>234</v>
      </c>
    </row>
    <row r="126" spans="1:1" x14ac:dyDescent="0.2">
      <c r="A126" s="2" t="s">
        <v>254</v>
      </c>
    </row>
    <row r="127" spans="1:1" x14ac:dyDescent="0.2">
      <c r="A127" s="2" t="s">
        <v>130</v>
      </c>
    </row>
    <row r="128" spans="1:1" x14ac:dyDescent="0.2">
      <c r="A128" s="2" t="s">
        <v>27</v>
      </c>
    </row>
    <row r="129" spans="1:1" x14ac:dyDescent="0.2">
      <c r="A129" s="2" t="s">
        <v>29</v>
      </c>
    </row>
    <row r="130" spans="1:1" x14ac:dyDescent="0.2">
      <c r="A130" s="2" t="s">
        <v>235</v>
      </c>
    </row>
    <row r="131" spans="1:1" x14ac:dyDescent="0.2">
      <c r="A131" s="2" t="s">
        <v>236</v>
      </c>
    </row>
    <row r="132" spans="1:1" x14ac:dyDescent="0.2">
      <c r="A132" s="2" t="s">
        <v>237</v>
      </c>
    </row>
    <row r="133" spans="1:1" x14ac:dyDescent="0.2">
      <c r="A133" s="2" t="s">
        <v>44</v>
      </c>
    </row>
    <row r="134" spans="1:1" x14ac:dyDescent="0.2">
      <c r="A134" s="2" t="s">
        <v>71</v>
      </c>
    </row>
    <row r="135" spans="1:1" x14ac:dyDescent="0.2">
      <c r="A135" s="2" t="s">
        <v>220</v>
      </c>
    </row>
    <row r="136" spans="1:1" x14ac:dyDescent="0.2">
      <c r="A136" s="2" t="s">
        <v>255</v>
      </c>
    </row>
    <row r="137" spans="1:1" x14ac:dyDescent="0.2">
      <c r="A137" s="2" t="s">
        <v>239</v>
      </c>
    </row>
    <row r="138" spans="1:1" x14ac:dyDescent="0.2">
      <c r="A138" s="2" t="s">
        <v>240</v>
      </c>
    </row>
    <row r="139" spans="1:1" x14ac:dyDescent="0.2">
      <c r="A139" s="2" t="s">
        <v>242</v>
      </c>
    </row>
    <row r="140" spans="1:1" x14ac:dyDescent="0.2">
      <c r="A140" s="2" t="s">
        <v>243</v>
      </c>
    </row>
    <row r="141" spans="1:1" x14ac:dyDescent="0.2">
      <c r="A141" s="2" t="s">
        <v>244</v>
      </c>
    </row>
    <row r="142" spans="1:1" x14ac:dyDescent="0.2">
      <c r="A142" s="2" t="s">
        <v>245</v>
      </c>
    </row>
    <row r="143" spans="1:1" x14ac:dyDescent="0.2">
      <c r="A143" s="2" t="s">
        <v>39</v>
      </c>
    </row>
    <row r="144" spans="1:1" x14ac:dyDescent="0.2">
      <c r="A144" s="2" t="s">
        <v>133</v>
      </c>
    </row>
    <row r="145" spans="1:1" x14ac:dyDescent="0.2">
      <c r="A145" s="2" t="s">
        <v>68</v>
      </c>
    </row>
    <row r="146" spans="1:1" x14ac:dyDescent="0.2">
      <c r="A146" s="2" t="s">
        <v>26</v>
      </c>
    </row>
    <row r="147" spans="1:1" x14ac:dyDescent="0.2">
      <c r="A147" s="2"/>
    </row>
    <row r="149" spans="1:1" x14ac:dyDescent="0.2">
      <c r="A149" s="1" t="s">
        <v>256</v>
      </c>
    </row>
    <row r="150" spans="1:1" x14ac:dyDescent="0.2">
      <c r="A150" s="2" t="s">
        <v>132</v>
      </c>
    </row>
    <row r="151" spans="1:1" x14ac:dyDescent="0.2">
      <c r="A151" s="2" t="s">
        <v>42</v>
      </c>
    </row>
    <row r="152" spans="1:1" x14ac:dyDescent="0.2">
      <c r="A152" s="2" t="s">
        <v>257</v>
      </c>
    </row>
    <row r="153" spans="1:1" x14ac:dyDescent="0.2">
      <c r="A153" s="2" t="s">
        <v>258</v>
      </c>
    </row>
    <row r="154" spans="1:1" x14ac:dyDescent="0.2">
      <c r="A154" s="2" t="s">
        <v>259</v>
      </c>
    </row>
    <row r="155" spans="1:1" x14ac:dyDescent="0.2">
      <c r="A155" s="2" t="s">
        <v>260</v>
      </c>
    </row>
    <row r="156" spans="1:1" x14ac:dyDescent="0.2">
      <c r="A156" s="2" t="s">
        <v>261</v>
      </c>
    </row>
    <row r="157" spans="1:1" x14ac:dyDescent="0.2">
      <c r="A157" s="2" t="s">
        <v>262</v>
      </c>
    </row>
    <row r="158" spans="1:1" x14ac:dyDescent="0.2">
      <c r="A158" s="2" t="s">
        <v>220</v>
      </c>
    </row>
    <row r="159" spans="1:1" x14ac:dyDescent="0.2">
      <c r="A159" s="2" t="s">
        <v>263</v>
      </c>
    </row>
    <row r="160" spans="1:1" x14ac:dyDescent="0.2">
      <c r="A160" s="2" t="s">
        <v>264</v>
      </c>
    </row>
    <row r="161" spans="1:1" x14ac:dyDescent="0.2">
      <c r="A161" s="2" t="s">
        <v>221</v>
      </c>
    </row>
    <row r="162" spans="1:1" x14ac:dyDescent="0.2">
      <c r="A162" s="2" t="s">
        <v>265</v>
      </c>
    </row>
    <row r="163" spans="1:1" x14ac:dyDescent="0.2">
      <c r="A163" s="2" t="s">
        <v>266</v>
      </c>
    </row>
    <row r="164" spans="1:1" x14ac:dyDescent="0.2">
      <c r="A164" s="2" t="s">
        <v>267</v>
      </c>
    </row>
    <row r="165" spans="1:1" x14ac:dyDescent="0.2">
      <c r="A165" s="2" t="s">
        <v>268</v>
      </c>
    </row>
    <row r="166" spans="1:1" x14ac:dyDescent="0.2">
      <c r="A166" s="2" t="s">
        <v>269</v>
      </c>
    </row>
    <row r="167" spans="1:1" x14ac:dyDescent="0.2">
      <c r="A167" s="2"/>
    </row>
  </sheetData>
  <mergeCells count="4">
    <mergeCell ref="A3:C3"/>
    <mergeCell ref="A4:C4"/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5"/>
  <sheetViews>
    <sheetView workbookViewId="0">
      <selection sqref="A1:C1"/>
    </sheetView>
  </sheetViews>
  <sheetFormatPr defaultRowHeight="14.25" x14ac:dyDescent="0.2"/>
  <cols>
    <col min="1" max="1" width="3.375" customWidth="1"/>
    <col min="2" max="2" width="23.875" customWidth="1"/>
    <col min="3" max="3" width="8.75" customWidth="1"/>
    <col min="4" max="4" width="7.75" customWidth="1"/>
    <col min="5" max="5" width="8.75" customWidth="1"/>
    <col min="6" max="6" width="7.75" customWidth="1"/>
    <col min="7" max="7" width="8.75" customWidth="1"/>
    <col min="8" max="8" width="7.75" customWidth="1"/>
  </cols>
  <sheetData>
    <row r="1" spans="1:8" x14ac:dyDescent="0.2">
      <c r="A1" s="23" t="s">
        <v>59</v>
      </c>
      <c r="B1" s="22"/>
      <c r="C1" s="22"/>
      <c r="D1" s="11"/>
      <c r="E1" s="11"/>
      <c r="F1" s="11"/>
      <c r="G1" s="11"/>
      <c r="H1" s="11"/>
    </row>
    <row r="2" spans="1:8" ht="15" x14ac:dyDescent="0.25">
      <c r="A2" s="24" t="s">
        <v>60</v>
      </c>
      <c r="B2" s="22"/>
      <c r="C2" s="22"/>
      <c r="D2" s="11"/>
      <c r="E2" s="11"/>
      <c r="F2" s="11"/>
      <c r="G2" s="11"/>
      <c r="H2" s="11"/>
    </row>
    <row r="3" spans="1:8" x14ac:dyDescent="0.2">
      <c r="A3" s="21" t="s">
        <v>61</v>
      </c>
      <c r="B3" s="22"/>
      <c r="C3" s="22"/>
      <c r="D3" s="11"/>
      <c r="E3" s="11"/>
      <c r="F3" s="11"/>
      <c r="G3" s="11"/>
      <c r="H3" s="11"/>
    </row>
    <row r="4" spans="1:8" x14ac:dyDescent="0.2">
      <c r="A4" s="23" t="s">
        <v>16</v>
      </c>
      <c r="B4" s="22"/>
      <c r="C4" s="22"/>
      <c r="D4" s="11"/>
      <c r="E4" s="11"/>
      <c r="F4" s="11"/>
      <c r="G4" s="11"/>
      <c r="H4" s="11"/>
    </row>
    <row r="5" spans="1:8" x14ac:dyDescent="0.2">
      <c r="A5" s="25" t="s">
        <v>62</v>
      </c>
      <c r="B5" s="25"/>
      <c r="C5" s="25" t="s">
        <v>63</v>
      </c>
      <c r="D5" s="25"/>
      <c r="E5" s="25" t="s">
        <v>64</v>
      </c>
      <c r="F5" s="25"/>
      <c r="G5" s="25" t="s">
        <v>65</v>
      </c>
      <c r="H5" s="28"/>
    </row>
    <row r="6" spans="1:8" x14ac:dyDescent="0.2">
      <c r="A6" s="25"/>
      <c r="B6" s="25"/>
      <c r="C6" s="17" t="s">
        <v>22</v>
      </c>
      <c r="D6" s="17" t="s">
        <v>66</v>
      </c>
      <c r="E6" s="17" t="s">
        <v>22</v>
      </c>
      <c r="F6" s="17" t="s">
        <v>66</v>
      </c>
      <c r="G6" s="17" t="s">
        <v>22</v>
      </c>
      <c r="H6" s="19" t="s">
        <v>66</v>
      </c>
    </row>
    <row r="8" spans="1:8" x14ac:dyDescent="0.2">
      <c r="A8" s="13" t="s">
        <v>23</v>
      </c>
      <c r="B8" s="13"/>
      <c r="C8" s="13">
        <v>16733</v>
      </c>
      <c r="D8" s="13">
        <v>1</v>
      </c>
      <c r="E8" s="13">
        <v>3378</v>
      </c>
      <c r="F8" s="13">
        <v>4</v>
      </c>
      <c r="G8" s="13">
        <v>20111</v>
      </c>
      <c r="H8" s="13">
        <v>1</v>
      </c>
    </row>
    <row r="9" spans="1:8" x14ac:dyDescent="0.2">
      <c r="A9" s="13" t="s">
        <v>24</v>
      </c>
      <c r="B9" s="13"/>
      <c r="C9" s="13">
        <v>8703</v>
      </c>
      <c r="D9" s="13">
        <v>2</v>
      </c>
      <c r="E9" s="13">
        <v>5338</v>
      </c>
      <c r="F9" s="13">
        <v>1</v>
      </c>
      <c r="G9" s="13">
        <v>14041</v>
      </c>
      <c r="H9" s="13">
        <v>2</v>
      </c>
    </row>
    <row r="10" spans="1:8" x14ac:dyDescent="0.2">
      <c r="A10" s="13" t="s">
        <v>26</v>
      </c>
      <c r="B10" s="13"/>
      <c r="C10" s="13">
        <v>5622</v>
      </c>
      <c r="D10" s="13">
        <v>3</v>
      </c>
      <c r="E10" s="13">
        <v>3961</v>
      </c>
      <c r="F10" s="13">
        <v>2</v>
      </c>
      <c r="G10" s="13">
        <v>9583</v>
      </c>
      <c r="H10" s="13">
        <v>3</v>
      </c>
    </row>
    <row r="11" spans="1:8" x14ac:dyDescent="0.2">
      <c r="A11" s="13" t="s">
        <v>25</v>
      </c>
      <c r="B11" s="13"/>
      <c r="C11" s="13">
        <v>5341</v>
      </c>
      <c r="D11" s="13">
        <v>4</v>
      </c>
      <c r="E11" s="13">
        <v>3717</v>
      </c>
      <c r="F11" s="13">
        <v>3</v>
      </c>
      <c r="G11" s="13">
        <v>9058</v>
      </c>
      <c r="H11" s="13">
        <v>4</v>
      </c>
    </row>
    <row r="12" spans="1:8" x14ac:dyDescent="0.2">
      <c r="A12" s="13" t="s">
        <v>67</v>
      </c>
      <c r="B12" s="13" t="s">
        <v>68</v>
      </c>
      <c r="C12" s="13">
        <v>1484</v>
      </c>
      <c r="D12" s="3" t="s">
        <v>69</v>
      </c>
      <c r="E12" s="13">
        <v>1676</v>
      </c>
      <c r="F12" s="3" t="s">
        <v>69</v>
      </c>
      <c r="G12" s="13">
        <v>3160</v>
      </c>
      <c r="H12" s="3" t="s">
        <v>69</v>
      </c>
    </row>
    <row r="13" spans="1:8" x14ac:dyDescent="0.2">
      <c r="A13" s="13" t="s">
        <v>67</v>
      </c>
      <c r="B13" s="13" t="s">
        <v>70</v>
      </c>
      <c r="C13" s="13">
        <v>849</v>
      </c>
      <c r="D13" s="3" t="s">
        <v>69</v>
      </c>
      <c r="E13" s="13">
        <v>876</v>
      </c>
      <c r="F13" s="3" t="s">
        <v>69</v>
      </c>
      <c r="G13" s="13">
        <v>1725</v>
      </c>
      <c r="H13" s="3" t="s">
        <v>69</v>
      </c>
    </row>
    <row r="14" spans="1:8" x14ac:dyDescent="0.2">
      <c r="A14" s="13" t="s">
        <v>67</v>
      </c>
      <c r="B14" s="13" t="s">
        <v>71</v>
      </c>
      <c r="C14" s="13">
        <v>759</v>
      </c>
      <c r="D14" s="3" t="s">
        <v>69</v>
      </c>
      <c r="E14" s="13">
        <v>145</v>
      </c>
      <c r="F14" s="3" t="s">
        <v>69</v>
      </c>
      <c r="G14" s="13">
        <v>903</v>
      </c>
      <c r="H14" s="3" t="s">
        <v>69</v>
      </c>
    </row>
    <row r="15" spans="1:8" x14ac:dyDescent="0.2">
      <c r="A15" s="13" t="s">
        <v>67</v>
      </c>
      <c r="B15" s="13" t="s">
        <v>72</v>
      </c>
      <c r="C15" s="13">
        <v>353</v>
      </c>
      <c r="D15" s="3" t="s">
        <v>69</v>
      </c>
      <c r="E15" s="13">
        <v>293</v>
      </c>
      <c r="F15" s="3" t="s">
        <v>69</v>
      </c>
      <c r="G15" s="13">
        <v>645</v>
      </c>
      <c r="H15" s="3" t="s">
        <v>69</v>
      </c>
    </row>
    <row r="16" spans="1:8" x14ac:dyDescent="0.2">
      <c r="A16" s="13" t="s">
        <v>67</v>
      </c>
      <c r="B16" s="13" t="s">
        <v>73</v>
      </c>
      <c r="C16" s="13">
        <v>121</v>
      </c>
      <c r="D16" s="3" t="s">
        <v>69</v>
      </c>
      <c r="E16" s="13">
        <v>244</v>
      </c>
      <c r="F16" s="3" t="s">
        <v>69</v>
      </c>
      <c r="G16" s="13">
        <v>365</v>
      </c>
      <c r="H16" s="3" t="s">
        <v>69</v>
      </c>
    </row>
    <row r="17" spans="1:8" x14ac:dyDescent="0.2">
      <c r="A17" s="13" t="s">
        <v>27</v>
      </c>
      <c r="B17" s="13"/>
      <c r="C17" s="13">
        <v>3502</v>
      </c>
      <c r="D17" s="3">
        <v>5</v>
      </c>
      <c r="E17" s="13">
        <v>1040</v>
      </c>
      <c r="F17" s="3">
        <v>5</v>
      </c>
      <c r="G17" s="13">
        <v>4543</v>
      </c>
      <c r="H17" s="3">
        <v>5</v>
      </c>
    </row>
    <row r="18" spans="1:8" x14ac:dyDescent="0.2">
      <c r="A18" s="13" t="s">
        <v>29</v>
      </c>
      <c r="B18" s="13"/>
      <c r="C18" s="13">
        <v>1686</v>
      </c>
      <c r="D18" s="3">
        <v>6</v>
      </c>
      <c r="E18" s="13">
        <v>551</v>
      </c>
      <c r="F18" s="3">
        <v>7</v>
      </c>
      <c r="G18" s="13">
        <v>2237</v>
      </c>
      <c r="H18" s="3">
        <v>6</v>
      </c>
    </row>
    <row r="19" spans="1:8" x14ac:dyDescent="0.2">
      <c r="A19" s="13" t="s">
        <v>37</v>
      </c>
      <c r="B19" s="13"/>
      <c r="C19" s="13">
        <v>1268</v>
      </c>
      <c r="D19" s="13">
        <v>7</v>
      </c>
      <c r="E19" s="13">
        <v>484</v>
      </c>
      <c r="F19" s="13">
        <v>9</v>
      </c>
      <c r="G19" s="13">
        <v>1752</v>
      </c>
      <c r="H19" s="13">
        <v>7</v>
      </c>
    </row>
    <row r="20" spans="1:8" x14ac:dyDescent="0.2">
      <c r="A20" s="13" t="s">
        <v>33</v>
      </c>
      <c r="B20" s="13"/>
      <c r="C20" s="13">
        <v>699</v>
      </c>
      <c r="D20" s="13">
        <v>17</v>
      </c>
      <c r="E20" s="13">
        <v>954</v>
      </c>
      <c r="F20" s="13">
        <v>6</v>
      </c>
      <c r="G20" s="13">
        <v>1653</v>
      </c>
      <c r="H20" s="13">
        <v>8</v>
      </c>
    </row>
    <row r="21" spans="1:8" x14ac:dyDescent="0.2">
      <c r="A21" s="13" t="s">
        <v>28</v>
      </c>
      <c r="B21" s="13"/>
      <c r="C21" s="13">
        <v>1124</v>
      </c>
      <c r="D21" s="13">
        <v>9</v>
      </c>
      <c r="E21" s="13">
        <v>514</v>
      </c>
      <c r="F21" s="13">
        <v>8</v>
      </c>
      <c r="G21" s="13">
        <v>1637</v>
      </c>
      <c r="H21" s="13">
        <v>9</v>
      </c>
    </row>
    <row r="22" spans="1:8" x14ac:dyDescent="0.2">
      <c r="A22" s="13" t="s">
        <v>34</v>
      </c>
      <c r="B22" s="13"/>
      <c r="C22" s="13">
        <v>1172</v>
      </c>
      <c r="D22" s="13">
        <v>8</v>
      </c>
      <c r="E22" s="13">
        <v>290</v>
      </c>
      <c r="F22" s="13">
        <v>11</v>
      </c>
      <c r="G22" s="13">
        <v>1462</v>
      </c>
      <c r="H22" s="13">
        <v>10</v>
      </c>
    </row>
    <row r="23" spans="1:8" x14ac:dyDescent="0.2">
      <c r="A23" s="13" t="s">
        <v>32</v>
      </c>
      <c r="B23" s="13"/>
      <c r="C23" s="13">
        <v>1061</v>
      </c>
      <c r="D23" s="13">
        <v>10</v>
      </c>
      <c r="E23" s="13">
        <v>254</v>
      </c>
      <c r="F23" s="13">
        <v>13</v>
      </c>
      <c r="G23" s="13">
        <v>1315</v>
      </c>
      <c r="H23" s="13">
        <v>11</v>
      </c>
    </row>
    <row r="24" spans="1:8" x14ac:dyDescent="0.2">
      <c r="A24" s="13" t="s">
        <v>30</v>
      </c>
      <c r="B24" s="13"/>
      <c r="C24" s="13">
        <v>995</v>
      </c>
      <c r="D24" s="13">
        <v>12</v>
      </c>
      <c r="E24" s="13">
        <v>263</v>
      </c>
      <c r="F24" s="13">
        <v>12</v>
      </c>
      <c r="G24" s="13">
        <v>1259</v>
      </c>
      <c r="H24" s="13">
        <v>12</v>
      </c>
    </row>
    <row r="25" spans="1:8" x14ac:dyDescent="0.2">
      <c r="A25" s="13" t="s">
        <v>35</v>
      </c>
      <c r="B25" s="13"/>
      <c r="C25" s="13">
        <v>1055</v>
      </c>
      <c r="D25" s="13">
        <v>11</v>
      </c>
      <c r="E25" s="13">
        <v>149</v>
      </c>
      <c r="F25" s="13">
        <v>19</v>
      </c>
      <c r="G25" s="13">
        <v>1203</v>
      </c>
      <c r="H25" s="13">
        <v>13</v>
      </c>
    </row>
    <row r="26" spans="1:8" x14ac:dyDescent="0.2">
      <c r="A26" s="13" t="s">
        <v>36</v>
      </c>
      <c r="B26" s="13"/>
      <c r="C26" s="13">
        <v>728</v>
      </c>
      <c r="D26" s="13">
        <v>16</v>
      </c>
      <c r="E26" s="13">
        <v>474</v>
      </c>
      <c r="F26" s="13">
        <v>10</v>
      </c>
      <c r="G26" s="13">
        <v>1202</v>
      </c>
      <c r="H26" s="13">
        <v>14</v>
      </c>
    </row>
    <row r="27" spans="1:8" x14ac:dyDescent="0.2">
      <c r="A27" s="13" t="s">
        <v>40</v>
      </c>
      <c r="B27" s="13"/>
      <c r="C27" s="13">
        <v>874</v>
      </c>
      <c r="D27" s="13">
        <v>13</v>
      </c>
      <c r="E27" s="13">
        <v>251</v>
      </c>
      <c r="F27" s="13">
        <v>14</v>
      </c>
      <c r="G27" s="13">
        <v>1125</v>
      </c>
      <c r="H27" s="13">
        <v>15</v>
      </c>
    </row>
    <row r="28" spans="1:8" x14ac:dyDescent="0.2">
      <c r="A28" s="13" t="s">
        <v>31</v>
      </c>
      <c r="B28" s="13"/>
      <c r="C28" s="13">
        <v>806</v>
      </c>
      <c r="D28" s="13">
        <v>14</v>
      </c>
      <c r="E28" s="13">
        <v>155</v>
      </c>
      <c r="F28" s="13">
        <v>18</v>
      </c>
      <c r="G28" s="13">
        <v>961</v>
      </c>
      <c r="H28" s="13">
        <v>16</v>
      </c>
    </row>
    <row r="29" spans="1:8" x14ac:dyDescent="0.2">
      <c r="A29" s="13" t="s">
        <v>38</v>
      </c>
      <c r="B29" s="13"/>
      <c r="C29" s="13">
        <v>795</v>
      </c>
      <c r="D29" s="13">
        <v>15</v>
      </c>
      <c r="E29" s="13">
        <v>147</v>
      </c>
      <c r="F29" s="13">
        <v>20</v>
      </c>
      <c r="G29" s="13">
        <v>942</v>
      </c>
      <c r="H29" s="13">
        <v>17</v>
      </c>
    </row>
    <row r="30" spans="1:8" x14ac:dyDescent="0.2">
      <c r="A30" s="13" t="s">
        <v>41</v>
      </c>
      <c r="B30" s="13"/>
      <c r="C30" s="13">
        <v>666</v>
      </c>
      <c r="D30" s="13">
        <v>18</v>
      </c>
      <c r="E30" s="13">
        <v>87</v>
      </c>
      <c r="F30" s="13">
        <v>26</v>
      </c>
      <c r="G30" s="13">
        <v>753</v>
      </c>
      <c r="H30" s="13">
        <v>18</v>
      </c>
    </row>
    <row r="31" spans="1:8" x14ac:dyDescent="0.2">
      <c r="A31" s="13" t="s">
        <v>42</v>
      </c>
      <c r="B31" s="13"/>
      <c r="C31" s="13">
        <v>437</v>
      </c>
      <c r="D31" s="13">
        <v>20</v>
      </c>
      <c r="E31" s="13">
        <v>184</v>
      </c>
      <c r="F31" s="13">
        <v>17</v>
      </c>
      <c r="G31" s="13">
        <v>622</v>
      </c>
      <c r="H31" s="13">
        <v>19</v>
      </c>
    </row>
    <row r="32" spans="1:8" x14ac:dyDescent="0.2">
      <c r="A32" s="13" t="s">
        <v>45</v>
      </c>
      <c r="B32" s="13"/>
      <c r="C32" s="13">
        <v>414</v>
      </c>
      <c r="D32" s="13">
        <v>21</v>
      </c>
      <c r="E32" s="13">
        <v>80</v>
      </c>
      <c r="F32" s="13">
        <v>29</v>
      </c>
      <c r="G32" s="13">
        <v>494</v>
      </c>
      <c r="H32" s="13">
        <v>20</v>
      </c>
    </row>
    <row r="33" spans="1:8" x14ac:dyDescent="0.2">
      <c r="A33" s="13" t="s">
        <v>74</v>
      </c>
      <c r="B33" s="13"/>
      <c r="C33" s="13">
        <v>452</v>
      </c>
      <c r="D33" s="13">
        <v>19</v>
      </c>
      <c r="E33" s="13">
        <v>0</v>
      </c>
      <c r="F33" s="13">
        <v>140</v>
      </c>
      <c r="G33" s="13">
        <v>452</v>
      </c>
      <c r="H33" s="13">
        <v>21</v>
      </c>
    </row>
    <row r="34" spans="1:8" x14ac:dyDescent="0.2">
      <c r="A34" s="13" t="s">
        <v>46</v>
      </c>
      <c r="B34" s="13"/>
      <c r="C34" s="13">
        <v>393</v>
      </c>
      <c r="D34" s="13">
        <v>22</v>
      </c>
      <c r="E34" s="13">
        <v>15</v>
      </c>
      <c r="F34" s="13">
        <v>41</v>
      </c>
      <c r="G34" s="13">
        <v>408</v>
      </c>
      <c r="H34" s="13">
        <v>22</v>
      </c>
    </row>
    <row r="35" spans="1:8" x14ac:dyDescent="0.2">
      <c r="A35" s="13" t="s">
        <v>39</v>
      </c>
      <c r="B35" s="13"/>
      <c r="C35" s="13">
        <v>161</v>
      </c>
      <c r="D35" s="13">
        <v>31</v>
      </c>
      <c r="E35" s="13">
        <v>238</v>
      </c>
      <c r="F35" s="13">
        <v>15</v>
      </c>
      <c r="G35" s="13">
        <v>400</v>
      </c>
      <c r="H35" s="13">
        <v>23</v>
      </c>
    </row>
    <row r="36" spans="1:8" x14ac:dyDescent="0.2">
      <c r="A36" s="13" t="s">
        <v>44</v>
      </c>
      <c r="B36" s="13"/>
      <c r="C36" s="13">
        <v>351</v>
      </c>
      <c r="D36" s="13">
        <v>23</v>
      </c>
      <c r="E36" s="13">
        <v>41</v>
      </c>
      <c r="F36" s="13">
        <v>36</v>
      </c>
      <c r="G36" s="13">
        <v>392</v>
      </c>
      <c r="H36" s="13">
        <v>24</v>
      </c>
    </row>
    <row r="37" spans="1:8" x14ac:dyDescent="0.2">
      <c r="A37" s="13" t="s">
        <v>43</v>
      </c>
      <c r="B37" s="13"/>
      <c r="C37" s="13">
        <v>293</v>
      </c>
      <c r="D37" s="13">
        <v>26</v>
      </c>
      <c r="E37" s="13">
        <v>58</v>
      </c>
      <c r="F37" s="13">
        <v>32</v>
      </c>
      <c r="G37" s="13">
        <v>351</v>
      </c>
      <c r="H37" s="13">
        <v>25</v>
      </c>
    </row>
    <row r="39" spans="1:8" ht="16.5" x14ac:dyDescent="0.2">
      <c r="A39" s="14" t="s">
        <v>48</v>
      </c>
      <c r="B39" s="14"/>
      <c r="C39" s="14">
        <v>59905</v>
      </c>
      <c r="D39" s="3" t="s">
        <v>69</v>
      </c>
      <c r="E39" s="14">
        <v>26068</v>
      </c>
      <c r="F39" s="3" t="s">
        <v>69</v>
      </c>
      <c r="G39" s="14">
        <v>85973</v>
      </c>
      <c r="H39" s="3" t="s">
        <v>69</v>
      </c>
    </row>
    <row r="41" spans="1:8" ht="16.5" x14ac:dyDescent="0.2">
      <c r="A41" s="13" t="s">
        <v>49</v>
      </c>
      <c r="B41" s="13"/>
      <c r="C41" s="13">
        <v>46434</v>
      </c>
      <c r="D41" s="3" t="s">
        <v>69</v>
      </c>
      <c r="E41" s="13">
        <v>17334</v>
      </c>
      <c r="F41" s="3" t="s">
        <v>69</v>
      </c>
      <c r="G41" s="13">
        <v>63767</v>
      </c>
      <c r="H41" s="3" t="s">
        <v>69</v>
      </c>
    </row>
    <row r="42" spans="1:8" ht="16.5" x14ac:dyDescent="0.2">
      <c r="A42" s="13" t="s">
        <v>50</v>
      </c>
      <c r="B42" s="13"/>
      <c r="C42" s="13">
        <v>5976</v>
      </c>
      <c r="D42" s="3" t="s">
        <v>69</v>
      </c>
      <c r="E42" s="13">
        <v>1616</v>
      </c>
      <c r="F42" s="3" t="s">
        <v>69</v>
      </c>
      <c r="G42" s="13">
        <v>7592</v>
      </c>
      <c r="H42" s="3" t="s">
        <v>69</v>
      </c>
    </row>
    <row r="43" spans="1:8" ht="16.5" x14ac:dyDescent="0.2">
      <c r="A43" s="13" t="s">
        <v>51</v>
      </c>
      <c r="B43" s="13"/>
      <c r="C43" s="13">
        <v>2898</v>
      </c>
      <c r="D43" s="3" t="s">
        <v>69</v>
      </c>
      <c r="E43" s="13">
        <v>1678</v>
      </c>
      <c r="F43" s="3" t="s">
        <v>69</v>
      </c>
      <c r="G43" s="13">
        <v>4576</v>
      </c>
      <c r="H43" s="3" t="s">
        <v>69</v>
      </c>
    </row>
    <row r="44" spans="1:8" ht="16.5" x14ac:dyDescent="0.2">
      <c r="A44" s="13" t="s">
        <v>52</v>
      </c>
      <c r="B44" s="13"/>
      <c r="C44" s="13">
        <v>1762</v>
      </c>
      <c r="D44" s="3" t="s">
        <v>69</v>
      </c>
      <c r="E44" s="13">
        <v>275</v>
      </c>
      <c r="F44" s="3" t="s">
        <v>69</v>
      </c>
      <c r="G44" s="13">
        <v>2037</v>
      </c>
      <c r="H44" s="3" t="s">
        <v>69</v>
      </c>
    </row>
    <row r="45" spans="1:8" ht="16.5" x14ac:dyDescent="0.2">
      <c r="A45" s="13" t="s">
        <v>53</v>
      </c>
      <c r="B45" s="13"/>
      <c r="C45" s="13">
        <v>26415</v>
      </c>
      <c r="D45" s="3" t="s">
        <v>69</v>
      </c>
      <c r="E45" s="13">
        <v>15515</v>
      </c>
      <c r="F45" s="3" t="s">
        <v>69</v>
      </c>
      <c r="G45" s="13">
        <v>41930</v>
      </c>
      <c r="H45" s="3" t="s">
        <v>69</v>
      </c>
    </row>
    <row r="46" spans="1:8" ht="16.5" x14ac:dyDescent="0.2">
      <c r="A46" s="13" t="s">
        <v>54</v>
      </c>
      <c r="B46" s="13"/>
      <c r="C46" s="13">
        <v>1387</v>
      </c>
      <c r="D46" s="3" t="s">
        <v>69</v>
      </c>
      <c r="E46" s="13">
        <v>706</v>
      </c>
      <c r="F46" s="3" t="s">
        <v>69</v>
      </c>
      <c r="G46" s="13">
        <v>2094</v>
      </c>
      <c r="H46" s="3" t="s">
        <v>69</v>
      </c>
    </row>
    <row r="47" spans="1:8" x14ac:dyDescent="0.2">
      <c r="A47" s="12"/>
      <c r="B47" s="12"/>
      <c r="C47" s="12"/>
      <c r="D47" s="12"/>
      <c r="E47" s="12"/>
      <c r="F47" s="12"/>
      <c r="G47" s="12"/>
      <c r="H47" s="12"/>
    </row>
    <row r="48" spans="1:8" x14ac:dyDescent="0.2">
      <c r="A48" s="26" t="s">
        <v>55</v>
      </c>
      <c r="B48" s="26"/>
      <c r="C48" s="26"/>
      <c r="D48" s="26"/>
      <c r="E48" s="26"/>
      <c r="F48" s="26"/>
      <c r="G48" s="26"/>
      <c r="H48" s="26"/>
    </row>
    <row r="49" spans="1:8" x14ac:dyDescent="0.2">
      <c r="A49" s="26"/>
      <c r="B49" s="26"/>
      <c r="C49" s="26"/>
      <c r="D49" s="26"/>
      <c r="E49" s="26"/>
      <c r="F49" s="26"/>
      <c r="G49" s="26"/>
      <c r="H49" s="26"/>
    </row>
    <row r="50" spans="1:8" x14ac:dyDescent="0.2">
      <c r="A50" s="26" t="s">
        <v>56</v>
      </c>
      <c r="B50" s="26"/>
      <c r="C50" s="26"/>
      <c r="D50" s="26"/>
      <c r="E50" s="26"/>
      <c r="F50" s="26"/>
      <c r="G50" s="26"/>
      <c r="H50" s="26"/>
    </row>
    <row r="51" spans="1:8" x14ac:dyDescent="0.2">
      <c r="A51" s="26" t="s">
        <v>57</v>
      </c>
      <c r="B51" s="26"/>
      <c r="C51" s="26"/>
      <c r="D51" s="26"/>
      <c r="E51" s="26"/>
      <c r="F51" s="26"/>
      <c r="G51" s="26"/>
      <c r="H51" s="26"/>
    </row>
    <row r="53" spans="1:8" x14ac:dyDescent="0.2">
      <c r="A53" s="14" t="s">
        <v>75</v>
      </c>
      <c r="B53" s="11"/>
      <c r="C53" s="11"/>
      <c r="D53" s="11"/>
      <c r="E53" s="11"/>
      <c r="F53" s="11"/>
      <c r="G53" s="11"/>
      <c r="H53" s="11"/>
    </row>
    <row r="54" spans="1:8" x14ac:dyDescent="0.2">
      <c r="A54" s="3" t="s">
        <v>69</v>
      </c>
      <c r="B54" s="13" t="s">
        <v>76</v>
      </c>
      <c r="C54" s="11"/>
      <c r="D54" s="11"/>
      <c r="E54" s="11"/>
      <c r="F54" s="11"/>
      <c r="G54" s="11"/>
      <c r="H54" s="11"/>
    </row>
    <row r="55" spans="1:8" x14ac:dyDescent="0.2">
      <c r="A55" s="27" t="s">
        <v>58</v>
      </c>
      <c r="B55" s="27"/>
      <c r="C55" s="11"/>
      <c r="D55" s="11"/>
      <c r="E55" s="11"/>
      <c r="F55" s="11"/>
      <c r="G55" s="11"/>
      <c r="H55" s="11"/>
    </row>
  </sheetData>
  <mergeCells count="12">
    <mergeCell ref="A55:B55"/>
    <mergeCell ref="E5:F5"/>
    <mergeCell ref="G5:H5"/>
    <mergeCell ref="A48:H49"/>
    <mergeCell ref="A50:H50"/>
    <mergeCell ref="A51:H51"/>
    <mergeCell ref="A3:C3"/>
    <mergeCell ref="A4:C4"/>
    <mergeCell ref="A1:C1"/>
    <mergeCell ref="A2:C2"/>
    <mergeCell ref="A5:B6"/>
    <mergeCell ref="C5:D5"/>
  </mergeCells>
  <pageMargins left="0.7" right="0.7" top="0.75" bottom="0.75" header="0.3" footer="0.3"/>
  <pageSetup paperSize="9" scale="96" fitToWidth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workbookViewId="0">
      <selection sqref="A1:C1"/>
    </sheetView>
  </sheetViews>
  <sheetFormatPr defaultRowHeight="14.25" x14ac:dyDescent="0.2"/>
  <cols>
    <col min="1" max="1" width="36.25" customWidth="1"/>
    <col min="2" max="2" width="10.75" customWidth="1"/>
    <col min="3" max="3" width="8.25" customWidth="1"/>
    <col min="4" max="4" width="10.75" customWidth="1"/>
    <col min="5" max="5" width="8.25" customWidth="1"/>
    <col min="6" max="6" width="36.25" customWidth="1"/>
  </cols>
  <sheetData>
    <row r="1" spans="1:8" x14ac:dyDescent="0.2">
      <c r="A1" s="23" t="s">
        <v>77</v>
      </c>
      <c r="B1" s="22"/>
      <c r="C1" s="22"/>
      <c r="D1" s="11"/>
      <c r="E1" s="11"/>
      <c r="F1" s="11"/>
      <c r="G1" s="11"/>
      <c r="H1" s="11"/>
    </row>
    <row r="2" spans="1:8" ht="15" x14ac:dyDescent="0.25">
      <c r="A2" s="24" t="s">
        <v>18</v>
      </c>
      <c r="B2" s="22"/>
      <c r="C2" s="22"/>
      <c r="D2" s="11"/>
      <c r="E2" s="11"/>
      <c r="F2" s="11"/>
      <c r="G2" s="11"/>
      <c r="H2" s="11"/>
    </row>
    <row r="3" spans="1:8" x14ac:dyDescent="0.2">
      <c r="A3" s="21" t="s">
        <v>78</v>
      </c>
      <c r="B3" s="22"/>
      <c r="C3" s="22"/>
      <c r="D3" s="11"/>
      <c r="E3" s="11"/>
      <c r="F3" s="11"/>
      <c r="G3" s="11"/>
      <c r="H3" s="11"/>
    </row>
    <row r="4" spans="1:8" x14ac:dyDescent="0.2">
      <c r="A4" s="23" t="s">
        <v>16</v>
      </c>
      <c r="B4" s="22"/>
      <c r="C4" s="22"/>
      <c r="D4" s="11"/>
      <c r="E4" s="11"/>
      <c r="F4" s="11"/>
      <c r="G4" s="11"/>
      <c r="H4" s="11"/>
    </row>
    <row r="5" spans="1:8" x14ac:dyDescent="0.2">
      <c r="A5" s="29" t="s">
        <v>79</v>
      </c>
      <c r="B5" s="25" t="s">
        <v>80</v>
      </c>
      <c r="C5" s="25"/>
      <c r="D5" s="25"/>
      <c r="E5" s="28"/>
      <c r="F5" s="11"/>
      <c r="G5" s="11"/>
      <c r="H5" s="11"/>
    </row>
    <row r="6" spans="1:8" x14ac:dyDescent="0.2">
      <c r="A6" s="29"/>
      <c r="B6" s="25">
        <v>2018</v>
      </c>
      <c r="C6" s="25"/>
      <c r="D6" s="25">
        <v>2019</v>
      </c>
      <c r="E6" s="28"/>
      <c r="F6" s="11"/>
      <c r="G6" s="11"/>
      <c r="H6" s="11"/>
    </row>
    <row r="7" spans="1:8" x14ac:dyDescent="0.2">
      <c r="A7" s="29"/>
      <c r="B7" s="17" t="s">
        <v>22</v>
      </c>
      <c r="C7" s="17" t="s">
        <v>81</v>
      </c>
      <c r="D7" s="17" t="s">
        <v>22</v>
      </c>
      <c r="E7" s="19" t="s">
        <v>81</v>
      </c>
      <c r="F7" s="11"/>
      <c r="G7" s="11"/>
      <c r="H7" s="11"/>
    </row>
    <row r="8" spans="1:8" x14ac:dyDescent="0.2">
      <c r="A8" s="13"/>
      <c r="B8" s="13"/>
      <c r="C8" s="13"/>
      <c r="D8" s="13"/>
      <c r="E8" s="13"/>
      <c r="F8" s="13"/>
      <c r="G8" s="13"/>
      <c r="H8" s="13"/>
    </row>
    <row r="9" spans="1:8" x14ac:dyDescent="0.2">
      <c r="A9" s="13" t="s">
        <v>82</v>
      </c>
      <c r="B9" s="13">
        <v>14248</v>
      </c>
      <c r="C9" s="5">
        <v>17.3</v>
      </c>
      <c r="D9" s="13">
        <v>15755</v>
      </c>
      <c r="E9" s="5">
        <v>18.3</v>
      </c>
      <c r="F9" s="13"/>
      <c r="G9" s="13"/>
      <c r="H9" s="13"/>
    </row>
    <row r="10" spans="1:8" x14ac:dyDescent="0.2">
      <c r="A10" s="13" t="s">
        <v>83</v>
      </c>
      <c r="B10" s="13">
        <v>11313</v>
      </c>
      <c r="C10" s="5">
        <v>13.7</v>
      </c>
      <c r="D10" s="13">
        <v>11550</v>
      </c>
      <c r="E10" s="5">
        <v>13.4</v>
      </c>
      <c r="F10" s="13"/>
      <c r="G10" s="13"/>
      <c r="H10" s="13"/>
    </row>
    <row r="11" spans="1:8" x14ac:dyDescent="0.2">
      <c r="A11" s="13" t="s">
        <v>84</v>
      </c>
      <c r="B11" s="13">
        <v>7425</v>
      </c>
      <c r="C11" s="5">
        <v>9</v>
      </c>
      <c r="D11" s="13">
        <v>8044</v>
      </c>
      <c r="E11" s="5">
        <v>9.4</v>
      </c>
      <c r="F11" s="13"/>
      <c r="G11" s="13"/>
      <c r="H11" s="13"/>
    </row>
    <row r="12" spans="1:8" x14ac:dyDescent="0.2">
      <c r="A12" s="13" t="s">
        <v>85</v>
      </c>
      <c r="B12" s="13">
        <v>5219</v>
      </c>
      <c r="C12" s="5">
        <v>6.3</v>
      </c>
      <c r="D12" s="13">
        <v>5017</v>
      </c>
      <c r="E12" s="5">
        <v>5.8</v>
      </c>
      <c r="F12" s="13"/>
      <c r="G12" s="13"/>
      <c r="H12" s="13"/>
    </row>
    <row r="13" spans="1:8" x14ac:dyDescent="0.2">
      <c r="A13" s="13" t="s">
        <v>86</v>
      </c>
      <c r="B13" s="13">
        <v>4393</v>
      </c>
      <c r="C13" s="5">
        <v>5.3</v>
      </c>
      <c r="D13" s="13">
        <v>4595</v>
      </c>
      <c r="E13" s="5">
        <v>5.3</v>
      </c>
      <c r="F13" s="13"/>
      <c r="G13" s="13"/>
      <c r="H13" s="13"/>
    </row>
    <row r="14" spans="1:8" x14ac:dyDescent="0.2">
      <c r="A14" s="13" t="s">
        <v>87</v>
      </c>
      <c r="B14" s="13">
        <v>3231</v>
      </c>
      <c r="C14" s="5">
        <v>3.9</v>
      </c>
      <c r="D14" s="13">
        <v>3410</v>
      </c>
      <c r="E14" s="5">
        <v>4</v>
      </c>
      <c r="F14" s="13"/>
      <c r="G14" s="13"/>
      <c r="H14" s="13"/>
    </row>
    <row r="15" spans="1:8" x14ac:dyDescent="0.2">
      <c r="A15" s="13" t="s">
        <v>88</v>
      </c>
      <c r="B15" s="13">
        <v>2641</v>
      </c>
      <c r="C15" s="5">
        <v>3.2</v>
      </c>
      <c r="D15" s="13">
        <v>2696</v>
      </c>
      <c r="E15" s="5">
        <v>3.1</v>
      </c>
      <c r="F15" s="13"/>
      <c r="G15" s="13"/>
      <c r="H15" s="13"/>
    </row>
    <row r="16" spans="1:8" x14ac:dyDescent="0.2">
      <c r="A16" s="13" t="s">
        <v>89</v>
      </c>
      <c r="B16" s="13">
        <v>2165</v>
      </c>
      <c r="C16" s="5">
        <v>2.6</v>
      </c>
      <c r="D16" s="13">
        <v>2385</v>
      </c>
      <c r="E16" s="5">
        <v>2.8</v>
      </c>
      <c r="F16" s="13"/>
      <c r="G16" s="13"/>
      <c r="H16" s="13"/>
    </row>
    <row r="17" spans="1:8" x14ac:dyDescent="0.2">
      <c r="A17" s="13" t="s">
        <v>90</v>
      </c>
      <c r="B17" s="13">
        <v>1862</v>
      </c>
      <c r="C17" s="5">
        <v>2.2999999999999998</v>
      </c>
      <c r="D17" s="13">
        <v>2291</v>
      </c>
      <c r="E17" s="5">
        <v>2.7</v>
      </c>
      <c r="F17" s="13"/>
      <c r="G17" s="13"/>
      <c r="H17" s="13"/>
    </row>
    <row r="18" spans="1:8" x14ac:dyDescent="0.2">
      <c r="A18" s="13" t="s">
        <v>91</v>
      </c>
      <c r="B18" s="13">
        <v>1834</v>
      </c>
      <c r="C18" s="5">
        <v>2.2000000000000002</v>
      </c>
      <c r="D18" s="13">
        <v>1864</v>
      </c>
      <c r="E18" s="5">
        <v>2.2000000000000002</v>
      </c>
      <c r="F18" s="13"/>
      <c r="G18" s="13"/>
      <c r="H18" s="13"/>
    </row>
    <row r="19" spans="1:8" x14ac:dyDescent="0.2">
      <c r="A19" s="13" t="s">
        <v>92</v>
      </c>
      <c r="B19" s="13">
        <v>1728</v>
      </c>
      <c r="C19" s="5">
        <v>2.1</v>
      </c>
      <c r="D19" s="13">
        <v>1862</v>
      </c>
      <c r="E19" s="5">
        <v>2.2000000000000002</v>
      </c>
      <c r="F19" s="13"/>
      <c r="G19" s="13"/>
      <c r="H19" s="13"/>
    </row>
    <row r="20" spans="1:8" x14ac:dyDescent="0.2">
      <c r="A20" s="13" t="s">
        <v>93</v>
      </c>
      <c r="B20" s="13">
        <v>1637</v>
      </c>
      <c r="C20" s="5">
        <v>2</v>
      </c>
      <c r="D20" s="13">
        <v>1839</v>
      </c>
      <c r="E20" s="5">
        <v>2.1</v>
      </c>
      <c r="F20" s="13"/>
      <c r="G20" s="13"/>
      <c r="H20" s="13"/>
    </row>
    <row r="21" spans="1:8" x14ac:dyDescent="0.2">
      <c r="A21" s="13" t="s">
        <v>94</v>
      </c>
      <c r="B21" s="13">
        <v>1263</v>
      </c>
      <c r="C21" s="5">
        <v>1.5</v>
      </c>
      <c r="D21" s="13">
        <v>1391</v>
      </c>
      <c r="E21" s="5">
        <v>1.6</v>
      </c>
      <c r="F21" s="13"/>
      <c r="G21" s="13"/>
      <c r="H21" s="13"/>
    </row>
    <row r="22" spans="1:8" x14ac:dyDescent="0.2">
      <c r="A22" s="13" t="s">
        <v>95</v>
      </c>
      <c r="B22" s="13">
        <v>1092</v>
      </c>
      <c r="C22" s="5">
        <v>1.3</v>
      </c>
      <c r="D22" s="13">
        <v>1253</v>
      </c>
      <c r="E22" s="5">
        <v>1.5</v>
      </c>
      <c r="F22" s="13"/>
      <c r="G22" s="13"/>
      <c r="H22" s="13"/>
    </row>
    <row r="23" spans="1:8" x14ac:dyDescent="0.2">
      <c r="A23" s="13" t="s">
        <v>96</v>
      </c>
      <c r="B23" s="13">
        <v>1250</v>
      </c>
      <c r="C23" s="5">
        <v>1.5</v>
      </c>
      <c r="D23" s="13">
        <v>1194</v>
      </c>
      <c r="E23" s="5">
        <v>1.4</v>
      </c>
      <c r="F23" s="13"/>
      <c r="G23" s="13"/>
      <c r="H23" s="13"/>
    </row>
    <row r="24" spans="1:8" x14ac:dyDescent="0.2">
      <c r="A24" s="13" t="s">
        <v>97</v>
      </c>
      <c r="B24" s="13">
        <v>1150</v>
      </c>
      <c r="C24" s="5">
        <v>1.4</v>
      </c>
      <c r="D24" s="13">
        <v>1058</v>
      </c>
      <c r="E24" s="5">
        <v>1.2</v>
      </c>
      <c r="F24" s="13"/>
      <c r="G24" s="13"/>
      <c r="H24" s="13"/>
    </row>
    <row r="25" spans="1:8" x14ac:dyDescent="0.2">
      <c r="A25" s="13" t="s">
        <v>98</v>
      </c>
      <c r="B25" s="13">
        <v>910</v>
      </c>
      <c r="C25" s="5">
        <v>1.1000000000000001</v>
      </c>
      <c r="D25" s="13">
        <v>1005</v>
      </c>
      <c r="E25" s="5">
        <v>1.2</v>
      </c>
      <c r="F25" s="13"/>
      <c r="G25" s="13"/>
      <c r="H25" s="13"/>
    </row>
    <row r="26" spans="1:8" x14ac:dyDescent="0.2">
      <c r="A26" s="13" t="s">
        <v>99</v>
      </c>
      <c r="B26" s="13">
        <v>793</v>
      </c>
      <c r="C26" s="5">
        <v>1</v>
      </c>
      <c r="D26" s="13">
        <v>889</v>
      </c>
      <c r="E26" s="5">
        <v>1</v>
      </c>
      <c r="F26" s="13"/>
      <c r="G26" s="13"/>
      <c r="H26" s="13"/>
    </row>
    <row r="27" spans="1:8" x14ac:dyDescent="0.2">
      <c r="A27" s="13" t="s">
        <v>100</v>
      </c>
      <c r="B27" s="13">
        <v>761</v>
      </c>
      <c r="C27" s="5">
        <v>0.9</v>
      </c>
      <c r="D27" s="13">
        <v>857</v>
      </c>
      <c r="E27" s="5">
        <v>1</v>
      </c>
      <c r="F27" s="13"/>
      <c r="G27" s="13"/>
      <c r="H27" s="13"/>
    </row>
    <row r="28" spans="1:8" x14ac:dyDescent="0.2">
      <c r="A28" s="13" t="s">
        <v>101</v>
      </c>
      <c r="B28" s="13">
        <v>890</v>
      </c>
      <c r="C28" s="5">
        <v>1.1000000000000001</v>
      </c>
      <c r="D28" s="13">
        <v>818</v>
      </c>
      <c r="E28" s="5">
        <v>1</v>
      </c>
      <c r="F28" s="13"/>
      <c r="G28" s="13"/>
      <c r="H28" s="13"/>
    </row>
    <row r="29" spans="1:8" x14ac:dyDescent="0.2">
      <c r="A29" s="13" t="s">
        <v>102</v>
      </c>
      <c r="B29" s="13">
        <v>782</v>
      </c>
      <c r="C29" s="5">
        <v>0.9</v>
      </c>
      <c r="D29" s="13">
        <v>788</v>
      </c>
      <c r="E29" s="5">
        <v>0.9</v>
      </c>
      <c r="F29" s="13"/>
      <c r="G29" s="13"/>
      <c r="H29" s="13"/>
    </row>
    <row r="30" spans="1:8" x14ac:dyDescent="0.2">
      <c r="A30" s="13" t="s">
        <v>103</v>
      </c>
      <c r="B30" s="13">
        <v>925</v>
      </c>
      <c r="C30" s="5">
        <v>1.1000000000000001</v>
      </c>
      <c r="D30" s="13">
        <v>756</v>
      </c>
      <c r="E30" s="5">
        <v>0.9</v>
      </c>
      <c r="F30" s="13"/>
      <c r="G30" s="13"/>
      <c r="H30" s="13"/>
    </row>
    <row r="31" spans="1:8" x14ac:dyDescent="0.2">
      <c r="A31" s="13" t="s">
        <v>104</v>
      </c>
      <c r="B31" s="13">
        <v>848</v>
      </c>
      <c r="C31" s="5">
        <v>1</v>
      </c>
      <c r="D31" s="13">
        <v>725</v>
      </c>
      <c r="E31" s="5">
        <v>0.8</v>
      </c>
      <c r="F31" s="13"/>
      <c r="G31" s="13"/>
      <c r="H31" s="13"/>
    </row>
    <row r="32" spans="1:8" x14ac:dyDescent="0.2">
      <c r="A32" s="13" t="s">
        <v>105</v>
      </c>
      <c r="B32" s="13">
        <v>735</v>
      </c>
      <c r="C32" s="5">
        <v>0.9</v>
      </c>
      <c r="D32" s="13">
        <v>691</v>
      </c>
      <c r="E32" s="5">
        <v>0.8</v>
      </c>
      <c r="F32" s="13"/>
      <c r="G32" s="13"/>
      <c r="H32" s="13"/>
    </row>
    <row r="33" spans="1:8" x14ac:dyDescent="0.2">
      <c r="A33" s="13" t="s">
        <v>106</v>
      </c>
      <c r="B33" s="13">
        <v>417</v>
      </c>
      <c r="C33" s="5">
        <v>0.5</v>
      </c>
      <c r="D33" s="13">
        <v>686</v>
      </c>
      <c r="E33" s="5">
        <v>0.8</v>
      </c>
      <c r="F33" s="13"/>
      <c r="G33" s="13"/>
      <c r="H33" s="13"/>
    </row>
    <row r="34" spans="1:8" x14ac:dyDescent="0.2">
      <c r="A34" s="13" t="s">
        <v>107</v>
      </c>
      <c r="B34" s="13">
        <v>596</v>
      </c>
      <c r="C34" s="5">
        <v>0.7</v>
      </c>
      <c r="D34" s="13">
        <v>674</v>
      </c>
      <c r="E34" s="5">
        <v>0.8</v>
      </c>
      <c r="F34" s="13"/>
      <c r="G34" s="13"/>
      <c r="H34" s="13"/>
    </row>
    <row r="35" spans="1:8" x14ac:dyDescent="0.2">
      <c r="A35" s="13" t="s">
        <v>108</v>
      </c>
      <c r="B35" s="13">
        <v>594</v>
      </c>
      <c r="C35" s="5">
        <v>0.7</v>
      </c>
      <c r="D35" s="13">
        <v>584</v>
      </c>
      <c r="E35" s="5">
        <v>0.7</v>
      </c>
      <c r="F35" s="13"/>
      <c r="G35" s="13"/>
      <c r="H35" s="13"/>
    </row>
    <row r="36" spans="1:8" x14ac:dyDescent="0.2">
      <c r="A36" s="13" t="s">
        <v>109</v>
      </c>
      <c r="B36" s="13">
        <v>557</v>
      </c>
      <c r="C36" s="5">
        <v>0.7</v>
      </c>
      <c r="D36" s="13">
        <v>550</v>
      </c>
      <c r="E36" s="5">
        <v>0.6</v>
      </c>
      <c r="F36" s="13"/>
      <c r="G36" s="13"/>
      <c r="H36" s="13"/>
    </row>
    <row r="37" spans="1:8" x14ac:dyDescent="0.2">
      <c r="A37" s="13" t="s">
        <v>110</v>
      </c>
      <c r="B37" s="13">
        <v>557</v>
      </c>
      <c r="C37" s="5">
        <v>0.7</v>
      </c>
      <c r="D37" s="13">
        <v>519</v>
      </c>
      <c r="E37" s="5">
        <v>0.6</v>
      </c>
      <c r="F37" s="13"/>
      <c r="G37" s="13"/>
      <c r="H37" s="13"/>
    </row>
    <row r="38" spans="1:8" x14ac:dyDescent="0.2">
      <c r="A38" s="13" t="s">
        <v>111</v>
      </c>
      <c r="B38" s="13">
        <v>514</v>
      </c>
      <c r="C38" s="5">
        <v>0.6</v>
      </c>
      <c r="D38" s="13">
        <v>517</v>
      </c>
      <c r="E38" s="5">
        <v>0.6</v>
      </c>
      <c r="F38" s="11"/>
      <c r="G38" s="11"/>
      <c r="H38" s="11"/>
    </row>
    <row r="40" spans="1:8" ht="16.5" x14ac:dyDescent="0.2">
      <c r="A40" s="14" t="s">
        <v>112</v>
      </c>
      <c r="B40" s="14">
        <v>82568</v>
      </c>
      <c r="C40" s="14">
        <v>100</v>
      </c>
      <c r="D40" s="14">
        <v>85973</v>
      </c>
      <c r="E40" s="14">
        <v>100</v>
      </c>
      <c r="F40" s="14"/>
      <c r="G40" s="11"/>
      <c r="H40" s="11"/>
    </row>
    <row r="41" spans="1:8" x14ac:dyDescent="0.2">
      <c r="A41" s="13"/>
      <c r="B41" s="13"/>
      <c r="C41" s="5"/>
      <c r="D41" s="13"/>
      <c r="E41" s="5"/>
      <c r="F41" s="11"/>
      <c r="G41" s="11"/>
      <c r="H41" s="11"/>
    </row>
    <row r="42" spans="1:8" x14ac:dyDescent="0.2">
      <c r="A42" s="13" t="s">
        <v>113</v>
      </c>
      <c r="B42" s="13">
        <v>802</v>
      </c>
      <c r="C42" s="5">
        <v>0.971621787771074</v>
      </c>
      <c r="D42" s="13">
        <v>1279</v>
      </c>
      <c r="E42" s="5">
        <v>1.48751637530033</v>
      </c>
      <c r="F42" s="11"/>
      <c r="G42" s="11"/>
      <c r="H42" s="11"/>
    </row>
    <row r="43" spans="1:8" ht="16.5" x14ac:dyDescent="0.2">
      <c r="A43" s="13" t="s">
        <v>114</v>
      </c>
      <c r="B43" s="13">
        <v>5837</v>
      </c>
      <c r="C43" s="5">
        <v>7.0690559140189198</v>
      </c>
      <c r="D43" s="13">
        <v>6123</v>
      </c>
      <c r="E43" s="5">
        <v>7.1221463521968698</v>
      </c>
      <c r="F43" s="11"/>
      <c r="G43" s="11"/>
      <c r="H43" s="11"/>
    </row>
    <row r="44" spans="1:8" x14ac:dyDescent="0.2">
      <c r="A44" s="12"/>
      <c r="B44" s="12"/>
      <c r="C44" s="12"/>
      <c r="D44" s="12"/>
      <c r="E44" s="12"/>
      <c r="F44" s="11"/>
      <c r="G44" s="11"/>
      <c r="H44" s="11"/>
    </row>
    <row r="45" spans="1:8" x14ac:dyDescent="0.2">
      <c r="A45" s="26" t="s">
        <v>115</v>
      </c>
      <c r="B45" s="26"/>
      <c r="C45" s="26"/>
      <c r="D45" s="26"/>
      <c r="E45" s="26"/>
      <c r="F45" s="11"/>
      <c r="G45" s="11"/>
      <c r="H45" s="11"/>
    </row>
    <row r="46" spans="1:8" x14ac:dyDescent="0.2">
      <c r="A46" s="26" t="s">
        <v>116</v>
      </c>
      <c r="B46" s="26"/>
      <c r="C46" s="26"/>
      <c r="D46" s="26"/>
      <c r="E46" s="26"/>
      <c r="F46" s="11"/>
      <c r="G46" s="11"/>
      <c r="H46" s="11"/>
    </row>
    <row r="47" spans="1:8" x14ac:dyDescent="0.2">
      <c r="A47" s="22"/>
      <c r="B47" s="22"/>
      <c r="C47" s="22"/>
      <c r="D47" s="22"/>
      <c r="E47" s="22"/>
      <c r="F47" s="11"/>
      <c r="G47" s="11"/>
      <c r="H47" s="11"/>
    </row>
    <row r="48" spans="1:8" x14ac:dyDescent="0.2">
      <c r="A48" s="13" t="s">
        <v>117</v>
      </c>
      <c r="B48" s="11"/>
      <c r="C48" s="11"/>
      <c r="D48" s="11"/>
      <c r="E48" s="11"/>
      <c r="F48" s="11"/>
      <c r="G48" s="11"/>
      <c r="H48" s="11"/>
    </row>
    <row r="50" spans="1:2" x14ac:dyDescent="0.2">
      <c r="A50" s="27" t="s">
        <v>58</v>
      </c>
      <c r="B50" s="27"/>
    </row>
  </sheetData>
  <mergeCells count="11">
    <mergeCell ref="A46:E47"/>
    <mergeCell ref="A45:E45"/>
    <mergeCell ref="A50:B50"/>
    <mergeCell ref="A3:C3"/>
    <mergeCell ref="A4:C4"/>
    <mergeCell ref="A1:C1"/>
    <mergeCell ref="A2:C2"/>
    <mergeCell ref="A5:A7"/>
    <mergeCell ref="B5:E5"/>
    <mergeCell ref="B6:C6"/>
    <mergeCell ref="D6:E6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8"/>
  <sheetViews>
    <sheetView workbookViewId="0">
      <selection sqref="A1:D1"/>
    </sheetView>
  </sheetViews>
  <sheetFormatPr defaultRowHeight="14.25" x14ac:dyDescent="0.2"/>
  <cols>
    <col min="1" max="1" width="29.875" customWidth="1"/>
    <col min="2" max="2" width="17.5" customWidth="1"/>
    <col min="3" max="7" width="6.125" customWidth="1"/>
  </cols>
  <sheetData>
    <row r="1" spans="1:8" x14ac:dyDescent="0.2">
      <c r="A1" s="23" t="s">
        <v>118</v>
      </c>
      <c r="B1" s="22"/>
      <c r="C1" s="22"/>
      <c r="D1" s="22"/>
      <c r="E1" s="11"/>
      <c r="F1" s="11"/>
      <c r="G1" s="11"/>
      <c r="H1" s="11"/>
    </row>
    <row r="2" spans="1:8" ht="15" x14ac:dyDescent="0.25">
      <c r="A2" s="24" t="s">
        <v>119</v>
      </c>
      <c r="B2" s="22"/>
      <c r="C2" s="22"/>
      <c r="D2" s="22"/>
      <c r="E2" s="11"/>
      <c r="F2" s="11"/>
      <c r="G2" s="11"/>
      <c r="H2" s="11"/>
    </row>
    <row r="3" spans="1:8" x14ac:dyDescent="0.2">
      <c r="A3" s="21" t="s">
        <v>120</v>
      </c>
      <c r="B3" s="22"/>
      <c r="C3" s="22"/>
      <c r="D3" s="22"/>
      <c r="E3" s="11"/>
      <c r="F3" s="11"/>
      <c r="G3" s="11"/>
      <c r="H3" s="11"/>
    </row>
    <row r="4" spans="1:8" x14ac:dyDescent="0.2">
      <c r="A4" s="23" t="s">
        <v>121</v>
      </c>
      <c r="B4" s="22"/>
      <c r="C4" s="22"/>
      <c r="D4" s="22"/>
      <c r="E4" s="11"/>
      <c r="F4" s="11"/>
      <c r="G4" s="11"/>
      <c r="H4" s="11"/>
    </row>
    <row r="5" spans="1:8" x14ac:dyDescent="0.2">
      <c r="A5" s="29" t="s">
        <v>122</v>
      </c>
      <c r="B5" s="25" t="s">
        <v>123</v>
      </c>
      <c r="C5" s="17">
        <v>2015</v>
      </c>
      <c r="D5" s="17">
        <v>2016</v>
      </c>
      <c r="E5" s="17">
        <v>2017</v>
      </c>
      <c r="F5" s="17">
        <v>2018</v>
      </c>
      <c r="G5" s="19">
        <v>2019</v>
      </c>
      <c r="H5" s="11"/>
    </row>
    <row r="6" spans="1:8" x14ac:dyDescent="0.2">
      <c r="A6" s="29"/>
      <c r="B6" s="25"/>
      <c r="C6" s="25" t="s">
        <v>22</v>
      </c>
      <c r="D6" s="25"/>
      <c r="E6" s="25"/>
      <c r="F6" s="25"/>
      <c r="G6" s="28"/>
      <c r="H6" s="11"/>
    </row>
    <row r="8" spans="1:8" x14ac:dyDescent="0.2">
      <c r="A8" s="13" t="s">
        <v>82</v>
      </c>
      <c r="B8" s="13" t="s">
        <v>23</v>
      </c>
      <c r="C8" s="13">
        <v>2419</v>
      </c>
      <c r="D8" s="13">
        <v>2683</v>
      </c>
      <c r="E8" s="13">
        <v>4080</v>
      </c>
      <c r="F8" s="13">
        <v>4321</v>
      </c>
      <c r="G8" s="13">
        <v>5265</v>
      </c>
      <c r="H8" s="11"/>
    </row>
    <row r="9" spans="1:8" x14ac:dyDescent="0.2">
      <c r="A9" s="13" t="s">
        <v>84</v>
      </c>
      <c r="B9" s="13" t="s">
        <v>23</v>
      </c>
      <c r="C9" s="13">
        <v>1211</v>
      </c>
      <c r="D9" s="13">
        <v>1011</v>
      </c>
      <c r="E9" s="13">
        <v>1437</v>
      </c>
      <c r="F9" s="13">
        <v>1991</v>
      </c>
      <c r="G9" s="13">
        <v>3367</v>
      </c>
      <c r="H9" s="13"/>
    </row>
    <row r="10" spans="1:8" x14ac:dyDescent="0.2">
      <c r="A10" s="13" t="s">
        <v>85</v>
      </c>
      <c r="B10" s="13" t="s">
        <v>23</v>
      </c>
      <c r="C10" s="13">
        <v>1551</v>
      </c>
      <c r="D10" s="13">
        <v>1970</v>
      </c>
      <c r="E10" s="13">
        <v>2482</v>
      </c>
      <c r="F10" s="13">
        <v>2913</v>
      </c>
      <c r="G10" s="13">
        <v>2930</v>
      </c>
      <c r="H10" s="13"/>
    </row>
    <row r="11" spans="1:8" x14ac:dyDescent="0.2">
      <c r="A11" s="13" t="s">
        <v>124</v>
      </c>
      <c r="B11" s="13" t="s">
        <v>24</v>
      </c>
      <c r="C11" s="13">
        <v>1948</v>
      </c>
      <c r="D11" s="13">
        <v>2023</v>
      </c>
      <c r="E11" s="13">
        <v>2071</v>
      </c>
      <c r="F11" s="13">
        <v>2080</v>
      </c>
      <c r="G11" s="13">
        <v>2175</v>
      </c>
      <c r="H11" s="13"/>
    </row>
    <row r="12" spans="1:8" x14ac:dyDescent="0.2">
      <c r="A12" s="13" t="s">
        <v>124</v>
      </c>
      <c r="B12" s="13" t="s">
        <v>25</v>
      </c>
      <c r="C12" s="13">
        <v>1866</v>
      </c>
      <c r="D12" s="13">
        <v>1925</v>
      </c>
      <c r="E12" s="13">
        <v>2110</v>
      </c>
      <c r="F12" s="13">
        <v>2072</v>
      </c>
      <c r="G12" s="13">
        <v>2068</v>
      </c>
      <c r="H12" s="13"/>
    </row>
    <row r="13" spans="1:8" x14ac:dyDescent="0.2">
      <c r="A13" s="13" t="s">
        <v>124</v>
      </c>
      <c r="B13" s="13" t="s">
        <v>23</v>
      </c>
      <c r="C13" s="13">
        <v>1528</v>
      </c>
      <c r="D13" s="13">
        <v>1613</v>
      </c>
      <c r="E13" s="13">
        <v>1375</v>
      </c>
      <c r="F13" s="13">
        <v>1575</v>
      </c>
      <c r="G13" s="13">
        <v>1604</v>
      </c>
      <c r="H13" s="13"/>
    </row>
    <row r="14" spans="1:8" x14ac:dyDescent="0.2">
      <c r="A14" s="13" t="s">
        <v>84</v>
      </c>
      <c r="B14" s="13" t="s">
        <v>26</v>
      </c>
      <c r="C14" s="13">
        <v>1916</v>
      </c>
      <c r="D14" s="13">
        <v>1544</v>
      </c>
      <c r="E14" s="13">
        <v>1671</v>
      </c>
      <c r="F14" s="13">
        <v>1711</v>
      </c>
      <c r="G14" s="13">
        <v>1456</v>
      </c>
      <c r="H14" s="13"/>
    </row>
    <row r="15" spans="1:8" x14ac:dyDescent="0.2">
      <c r="A15" s="13" t="s">
        <v>84</v>
      </c>
      <c r="B15" s="13" t="s">
        <v>25</v>
      </c>
      <c r="C15" s="13">
        <v>1716</v>
      </c>
      <c r="D15" s="13">
        <v>1513</v>
      </c>
      <c r="E15" s="13">
        <v>1543</v>
      </c>
      <c r="F15" s="13">
        <v>1687</v>
      </c>
      <c r="G15" s="13">
        <v>1416</v>
      </c>
      <c r="H15" s="13"/>
    </row>
    <row r="16" spans="1:8" x14ac:dyDescent="0.2">
      <c r="A16" s="13" t="s">
        <v>124</v>
      </c>
      <c r="B16" s="13" t="s">
        <v>26</v>
      </c>
      <c r="C16" s="13">
        <v>949</v>
      </c>
      <c r="D16" s="13">
        <v>962</v>
      </c>
      <c r="E16" s="13">
        <v>1136</v>
      </c>
      <c r="F16" s="13">
        <v>1059</v>
      </c>
      <c r="G16" s="13">
        <v>1352</v>
      </c>
      <c r="H16" s="13"/>
    </row>
    <row r="17" spans="1:8" x14ac:dyDescent="0.2">
      <c r="A17" s="13" t="s">
        <v>125</v>
      </c>
      <c r="B17" s="13" t="s">
        <v>23</v>
      </c>
      <c r="C17" s="13">
        <v>810</v>
      </c>
      <c r="D17" s="13">
        <v>922</v>
      </c>
      <c r="E17" s="13">
        <v>1074</v>
      </c>
      <c r="F17" s="13">
        <v>1263</v>
      </c>
      <c r="G17" s="13">
        <v>1308</v>
      </c>
      <c r="H17" s="13"/>
    </row>
    <row r="18" spans="1:8" x14ac:dyDescent="0.2">
      <c r="A18" s="13" t="s">
        <v>89</v>
      </c>
      <c r="B18" s="13" t="s">
        <v>24</v>
      </c>
      <c r="C18" s="13">
        <v>823</v>
      </c>
      <c r="D18" s="13">
        <v>851</v>
      </c>
      <c r="E18" s="13">
        <v>864</v>
      </c>
      <c r="F18" s="13">
        <v>931</v>
      </c>
      <c r="G18" s="13">
        <v>996</v>
      </c>
      <c r="H18" s="13"/>
    </row>
    <row r="19" spans="1:8" x14ac:dyDescent="0.2">
      <c r="A19" s="13" t="s">
        <v>126</v>
      </c>
      <c r="B19" s="13" t="s">
        <v>24</v>
      </c>
      <c r="C19" s="13">
        <v>763</v>
      </c>
      <c r="D19" s="13">
        <v>765</v>
      </c>
      <c r="E19" s="13">
        <v>877</v>
      </c>
      <c r="F19" s="13">
        <v>922</v>
      </c>
      <c r="G19" s="13">
        <v>867</v>
      </c>
      <c r="H19" s="13"/>
    </row>
    <row r="20" spans="1:8" x14ac:dyDescent="0.2">
      <c r="A20" s="13" t="s">
        <v>82</v>
      </c>
      <c r="B20" s="13" t="s">
        <v>24</v>
      </c>
      <c r="C20" s="13">
        <v>429</v>
      </c>
      <c r="D20" s="13">
        <v>499</v>
      </c>
      <c r="E20" s="13">
        <v>704</v>
      </c>
      <c r="F20" s="13">
        <v>744</v>
      </c>
      <c r="G20" s="13">
        <v>786</v>
      </c>
      <c r="H20" s="13"/>
    </row>
    <row r="21" spans="1:8" x14ac:dyDescent="0.2">
      <c r="A21" s="13" t="s">
        <v>90</v>
      </c>
      <c r="B21" s="13" t="s">
        <v>23</v>
      </c>
      <c r="C21" s="13">
        <v>188</v>
      </c>
      <c r="D21" s="13">
        <v>270</v>
      </c>
      <c r="E21" s="13">
        <v>489</v>
      </c>
      <c r="F21" s="13">
        <v>549</v>
      </c>
      <c r="G21" s="13">
        <v>785</v>
      </c>
      <c r="H21" s="13"/>
    </row>
    <row r="22" spans="1:8" x14ac:dyDescent="0.2">
      <c r="A22" s="13" t="s">
        <v>87</v>
      </c>
      <c r="B22" s="13" t="s">
        <v>25</v>
      </c>
      <c r="C22" s="13">
        <v>595</v>
      </c>
      <c r="D22" s="13">
        <v>650</v>
      </c>
      <c r="E22" s="13">
        <v>649</v>
      </c>
      <c r="F22" s="13">
        <v>847</v>
      </c>
      <c r="G22" s="13">
        <v>761</v>
      </c>
      <c r="H22" s="13"/>
    </row>
    <row r="23" spans="1:8" x14ac:dyDescent="0.2">
      <c r="A23" s="13" t="s">
        <v>126</v>
      </c>
      <c r="B23" s="13" t="s">
        <v>26</v>
      </c>
      <c r="C23" s="13">
        <v>513</v>
      </c>
      <c r="D23" s="13">
        <v>519</v>
      </c>
      <c r="E23" s="13">
        <v>621</v>
      </c>
      <c r="F23" s="13">
        <v>674</v>
      </c>
      <c r="G23" s="13">
        <v>734</v>
      </c>
      <c r="H23" s="13"/>
    </row>
    <row r="24" spans="1:8" x14ac:dyDescent="0.2">
      <c r="A24" s="13" t="s">
        <v>87</v>
      </c>
      <c r="B24" s="13" t="s">
        <v>23</v>
      </c>
      <c r="C24" s="13">
        <v>359</v>
      </c>
      <c r="D24" s="13">
        <v>445</v>
      </c>
      <c r="E24" s="13">
        <v>454</v>
      </c>
      <c r="F24" s="13">
        <v>606</v>
      </c>
      <c r="G24" s="13">
        <v>723</v>
      </c>
      <c r="H24" s="13"/>
    </row>
    <row r="25" spans="1:8" x14ac:dyDescent="0.2">
      <c r="A25" s="13" t="s">
        <v>93</v>
      </c>
      <c r="B25" s="13" t="s">
        <v>23</v>
      </c>
      <c r="C25" s="13">
        <v>485</v>
      </c>
      <c r="D25" s="13">
        <v>560</v>
      </c>
      <c r="E25" s="13">
        <v>523</v>
      </c>
      <c r="F25" s="13">
        <v>581</v>
      </c>
      <c r="G25" s="13">
        <v>690</v>
      </c>
      <c r="H25" s="13"/>
    </row>
    <row r="26" spans="1:8" x14ac:dyDescent="0.2">
      <c r="A26" s="13" t="s">
        <v>90</v>
      </c>
      <c r="B26" s="13" t="s">
        <v>24</v>
      </c>
      <c r="C26" s="13">
        <v>337</v>
      </c>
      <c r="D26" s="13">
        <v>498</v>
      </c>
      <c r="E26" s="13">
        <v>539</v>
      </c>
      <c r="F26" s="13">
        <v>690</v>
      </c>
      <c r="G26" s="13">
        <v>689</v>
      </c>
      <c r="H26" s="13"/>
    </row>
    <row r="27" spans="1:8" x14ac:dyDescent="0.2">
      <c r="A27" s="13" t="s">
        <v>125</v>
      </c>
      <c r="B27" s="13" t="s">
        <v>33</v>
      </c>
      <c r="C27" s="13">
        <v>702</v>
      </c>
      <c r="D27" s="13">
        <v>974</v>
      </c>
      <c r="E27" s="13">
        <v>940</v>
      </c>
      <c r="F27" s="13">
        <v>747</v>
      </c>
      <c r="G27" s="13">
        <v>687</v>
      </c>
      <c r="H27" s="13"/>
    </row>
    <row r="28" spans="1:8" x14ac:dyDescent="0.2">
      <c r="A28" s="13" t="s">
        <v>92</v>
      </c>
      <c r="B28" s="13" t="s">
        <v>25</v>
      </c>
      <c r="C28" s="13">
        <v>523</v>
      </c>
      <c r="D28" s="13">
        <v>528</v>
      </c>
      <c r="E28" s="13">
        <v>562</v>
      </c>
      <c r="F28" s="13">
        <v>594</v>
      </c>
      <c r="G28" s="13">
        <v>648</v>
      </c>
      <c r="H28" s="13"/>
    </row>
    <row r="29" spans="1:8" x14ac:dyDescent="0.2">
      <c r="A29" s="13" t="s">
        <v>105</v>
      </c>
      <c r="B29" s="13" t="s">
        <v>24</v>
      </c>
      <c r="C29" s="13">
        <v>729</v>
      </c>
      <c r="D29" s="13">
        <v>657</v>
      </c>
      <c r="E29" s="13">
        <v>658</v>
      </c>
      <c r="F29" s="13">
        <v>674</v>
      </c>
      <c r="G29" s="13">
        <v>621</v>
      </c>
      <c r="H29" s="13"/>
    </row>
    <row r="30" spans="1:8" x14ac:dyDescent="0.2">
      <c r="A30" s="13" t="s">
        <v>82</v>
      </c>
      <c r="B30" s="13" t="s">
        <v>40</v>
      </c>
      <c r="C30" s="13">
        <v>461</v>
      </c>
      <c r="D30" s="13">
        <v>445</v>
      </c>
      <c r="E30" s="13">
        <v>517</v>
      </c>
      <c r="F30" s="13">
        <v>551</v>
      </c>
      <c r="G30" s="13">
        <v>619</v>
      </c>
      <c r="H30" s="13"/>
    </row>
    <row r="31" spans="1:8" x14ac:dyDescent="0.2">
      <c r="A31" s="13" t="s">
        <v>91</v>
      </c>
      <c r="B31" s="13" t="s">
        <v>24</v>
      </c>
      <c r="C31" s="13">
        <v>573</v>
      </c>
      <c r="D31" s="13">
        <v>546</v>
      </c>
      <c r="E31" s="13">
        <v>578</v>
      </c>
      <c r="F31" s="13">
        <v>610</v>
      </c>
      <c r="G31" s="13">
        <v>615</v>
      </c>
      <c r="H31" s="13"/>
    </row>
    <row r="32" spans="1:8" x14ac:dyDescent="0.2">
      <c r="A32" s="13" t="s">
        <v>92</v>
      </c>
      <c r="B32" s="13" t="s">
        <v>26</v>
      </c>
      <c r="C32" s="13">
        <v>432</v>
      </c>
      <c r="D32" s="13">
        <v>488</v>
      </c>
      <c r="E32" s="13">
        <v>516</v>
      </c>
      <c r="F32" s="13">
        <v>516</v>
      </c>
      <c r="G32" s="13">
        <v>598</v>
      </c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ht="16.5" x14ac:dyDescent="0.2">
      <c r="A34" s="14" t="s">
        <v>127</v>
      </c>
      <c r="B34" s="14" t="s">
        <v>112</v>
      </c>
      <c r="C34" s="14">
        <v>70363</v>
      </c>
      <c r="D34" s="14">
        <v>71232</v>
      </c>
      <c r="E34" s="14">
        <v>77735</v>
      </c>
      <c r="F34" s="14">
        <v>82568</v>
      </c>
      <c r="G34" s="14">
        <v>85973</v>
      </c>
      <c r="H34" s="14"/>
    </row>
    <row r="35" spans="1:8" x14ac:dyDescent="0.2">
      <c r="A35" s="12"/>
      <c r="B35" s="12"/>
      <c r="C35" s="12"/>
      <c r="D35" s="12"/>
      <c r="E35" s="12"/>
      <c r="F35" s="12"/>
      <c r="G35" s="12"/>
      <c r="H35" s="13"/>
    </row>
    <row r="36" spans="1:8" x14ac:dyDescent="0.2">
      <c r="A36" s="26" t="s">
        <v>55</v>
      </c>
      <c r="B36" s="26"/>
      <c r="C36" s="26"/>
      <c r="D36" s="26"/>
      <c r="E36" s="26"/>
      <c r="F36" s="26"/>
      <c r="G36" s="26"/>
      <c r="H36" s="13"/>
    </row>
    <row r="37" spans="1:8" x14ac:dyDescent="0.2">
      <c r="A37" s="26"/>
      <c r="B37" s="26"/>
      <c r="C37" s="26"/>
      <c r="D37" s="26"/>
      <c r="E37" s="26"/>
      <c r="F37" s="26"/>
      <c r="G37" s="26"/>
      <c r="H37" s="13"/>
    </row>
    <row r="38" spans="1:8" x14ac:dyDescent="0.2">
      <c r="A38" s="27" t="s">
        <v>58</v>
      </c>
      <c r="B38" s="27"/>
      <c r="C38" s="13"/>
      <c r="D38" s="13"/>
      <c r="E38" s="13"/>
      <c r="F38" s="13"/>
      <c r="G38" s="13"/>
      <c r="H38" s="13"/>
    </row>
  </sheetData>
  <mergeCells count="9">
    <mergeCell ref="A36:G37"/>
    <mergeCell ref="A38:B38"/>
    <mergeCell ref="A3:D3"/>
    <mergeCell ref="A4:D4"/>
    <mergeCell ref="A1:D1"/>
    <mergeCell ref="A2:D2"/>
    <mergeCell ref="A5:A6"/>
    <mergeCell ref="B5:B6"/>
    <mergeCell ref="C6:G6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55"/>
  <sheetViews>
    <sheetView workbookViewId="0">
      <selection sqref="A1:C1"/>
    </sheetView>
  </sheetViews>
  <sheetFormatPr defaultRowHeight="14.25" x14ac:dyDescent="0.2"/>
  <cols>
    <col min="1" max="1" width="3.375" customWidth="1"/>
    <col min="2" max="2" width="23.875" customWidth="1"/>
    <col min="3" max="3" width="8.75" customWidth="1"/>
    <col min="4" max="4" width="7.75" customWidth="1"/>
    <col min="5" max="5" width="8.75" customWidth="1"/>
    <col min="6" max="6" width="7.75" customWidth="1"/>
    <col min="7" max="7" width="8.75" customWidth="1"/>
    <col min="8" max="8" width="7.75" customWidth="1"/>
  </cols>
  <sheetData>
    <row r="1" spans="1:8" x14ac:dyDescent="0.2">
      <c r="A1" s="23" t="s">
        <v>128</v>
      </c>
      <c r="B1" s="22"/>
      <c r="C1" s="22"/>
      <c r="D1" s="11"/>
      <c r="E1" s="11"/>
      <c r="F1" s="11"/>
      <c r="G1" s="11"/>
      <c r="H1" s="11"/>
    </row>
    <row r="2" spans="1:8" ht="15" x14ac:dyDescent="0.25">
      <c r="A2" s="24" t="s">
        <v>129</v>
      </c>
      <c r="B2" s="22"/>
      <c r="C2" s="22"/>
      <c r="D2" s="11"/>
      <c r="E2" s="11"/>
      <c r="F2" s="11"/>
      <c r="G2" s="11"/>
      <c r="H2" s="11"/>
    </row>
    <row r="3" spans="1:8" x14ac:dyDescent="0.2">
      <c r="A3" s="21" t="s">
        <v>61</v>
      </c>
      <c r="B3" s="22"/>
      <c r="C3" s="22"/>
      <c r="D3" s="11"/>
      <c r="E3" s="11"/>
      <c r="F3" s="11"/>
      <c r="G3" s="11"/>
      <c r="H3" s="11"/>
    </row>
    <row r="4" spans="1:8" x14ac:dyDescent="0.2">
      <c r="A4" s="23" t="s">
        <v>16</v>
      </c>
      <c r="B4" s="22"/>
      <c r="C4" s="22"/>
      <c r="D4" s="11"/>
      <c r="E4" s="11"/>
      <c r="F4" s="11"/>
      <c r="G4" s="11"/>
      <c r="H4" s="11"/>
    </row>
    <row r="5" spans="1:8" x14ac:dyDescent="0.2">
      <c r="A5" s="25" t="s">
        <v>62</v>
      </c>
      <c r="B5" s="25"/>
      <c r="C5" s="25" t="s">
        <v>63</v>
      </c>
      <c r="D5" s="25"/>
      <c r="E5" s="25" t="s">
        <v>64</v>
      </c>
      <c r="F5" s="25"/>
      <c r="G5" s="25" t="s">
        <v>65</v>
      </c>
      <c r="H5" s="28"/>
    </row>
    <row r="6" spans="1:8" x14ac:dyDescent="0.2">
      <c r="A6" s="25"/>
      <c r="B6" s="25"/>
      <c r="C6" s="17" t="s">
        <v>22</v>
      </c>
      <c r="D6" s="17" t="s">
        <v>66</v>
      </c>
      <c r="E6" s="17" t="s">
        <v>22</v>
      </c>
      <c r="F6" s="17" t="s">
        <v>66</v>
      </c>
      <c r="G6" s="17" t="s">
        <v>22</v>
      </c>
      <c r="H6" s="19" t="s">
        <v>66</v>
      </c>
    </row>
    <row r="8" spans="1:8" x14ac:dyDescent="0.2">
      <c r="A8" s="13" t="s">
        <v>25</v>
      </c>
      <c r="B8" s="13"/>
      <c r="C8" s="13">
        <v>11546</v>
      </c>
      <c r="D8" s="13">
        <v>2</v>
      </c>
      <c r="E8" s="13">
        <v>3323</v>
      </c>
      <c r="F8" s="13">
        <v>2</v>
      </c>
      <c r="G8" s="13">
        <v>14868</v>
      </c>
      <c r="H8" s="13">
        <v>1</v>
      </c>
    </row>
    <row r="9" spans="1:8" x14ac:dyDescent="0.2">
      <c r="A9" s="13" t="s">
        <v>67</v>
      </c>
      <c r="B9" s="13" t="s">
        <v>70</v>
      </c>
      <c r="C9" s="13">
        <v>3474</v>
      </c>
      <c r="D9" s="3" t="s">
        <v>69</v>
      </c>
      <c r="E9" s="13">
        <v>930</v>
      </c>
      <c r="F9" s="3" t="s">
        <v>69</v>
      </c>
      <c r="G9" s="13">
        <v>4404</v>
      </c>
      <c r="H9" s="3" t="s">
        <v>69</v>
      </c>
    </row>
    <row r="10" spans="1:8" x14ac:dyDescent="0.2">
      <c r="A10" s="13" t="s">
        <v>67</v>
      </c>
      <c r="B10" s="13" t="s">
        <v>68</v>
      </c>
      <c r="C10" s="13">
        <v>1708</v>
      </c>
      <c r="D10" s="3" t="s">
        <v>69</v>
      </c>
      <c r="E10" s="13">
        <v>1053</v>
      </c>
      <c r="F10" s="3" t="s">
        <v>69</v>
      </c>
      <c r="G10" s="13">
        <v>2762</v>
      </c>
      <c r="H10" s="3" t="s">
        <v>69</v>
      </c>
    </row>
    <row r="11" spans="1:8" x14ac:dyDescent="0.2">
      <c r="A11" s="13" t="s">
        <v>67</v>
      </c>
      <c r="B11" s="13" t="s">
        <v>130</v>
      </c>
      <c r="C11" s="13">
        <v>1300</v>
      </c>
      <c r="D11" s="3" t="s">
        <v>69</v>
      </c>
      <c r="E11" s="13">
        <v>83</v>
      </c>
      <c r="F11" s="3" t="s">
        <v>69</v>
      </c>
      <c r="G11" s="13">
        <v>1382</v>
      </c>
      <c r="H11" s="3" t="s">
        <v>69</v>
      </c>
    </row>
    <row r="12" spans="1:8" x14ac:dyDescent="0.2">
      <c r="A12" s="13" t="s">
        <v>67</v>
      </c>
      <c r="B12" s="13" t="s">
        <v>72</v>
      </c>
      <c r="C12" s="13">
        <v>1162</v>
      </c>
      <c r="D12" s="3" t="s">
        <v>69</v>
      </c>
      <c r="E12" s="13">
        <v>118</v>
      </c>
      <c r="F12" s="3" t="s">
        <v>69</v>
      </c>
      <c r="G12" s="13">
        <v>1281</v>
      </c>
      <c r="H12" s="3" t="s">
        <v>69</v>
      </c>
    </row>
    <row r="13" spans="1:8" x14ac:dyDescent="0.2">
      <c r="A13" s="13" t="s">
        <v>67</v>
      </c>
      <c r="B13" s="13" t="s">
        <v>71</v>
      </c>
      <c r="C13" s="13">
        <v>598</v>
      </c>
      <c r="D13" s="3" t="s">
        <v>69</v>
      </c>
      <c r="E13" s="13">
        <v>236</v>
      </c>
      <c r="F13" s="3" t="s">
        <v>69</v>
      </c>
      <c r="G13" s="13">
        <v>834</v>
      </c>
      <c r="H13" s="3" t="s">
        <v>69</v>
      </c>
    </row>
    <row r="14" spans="1:8" x14ac:dyDescent="0.2">
      <c r="A14" s="13" t="s">
        <v>23</v>
      </c>
      <c r="B14" s="13"/>
      <c r="C14" s="13">
        <v>12519</v>
      </c>
      <c r="D14" s="3">
        <v>1</v>
      </c>
      <c r="E14" s="13">
        <v>804</v>
      </c>
      <c r="F14" s="3">
        <v>5</v>
      </c>
      <c r="G14" s="13">
        <v>13323</v>
      </c>
      <c r="H14" s="3">
        <v>2</v>
      </c>
    </row>
    <row r="15" spans="1:8" x14ac:dyDescent="0.2">
      <c r="A15" s="13" t="s">
        <v>24</v>
      </c>
      <c r="B15" s="13"/>
      <c r="C15" s="13">
        <v>7134</v>
      </c>
      <c r="D15" s="3">
        <v>3</v>
      </c>
      <c r="E15" s="13">
        <v>5979</v>
      </c>
      <c r="F15" s="3">
        <v>1</v>
      </c>
      <c r="G15" s="13">
        <v>13113</v>
      </c>
      <c r="H15" s="3">
        <v>3</v>
      </c>
    </row>
    <row r="16" spans="1:8" x14ac:dyDescent="0.2">
      <c r="A16" s="13" t="s">
        <v>26</v>
      </c>
      <c r="B16" s="13"/>
      <c r="C16" s="13">
        <v>6128</v>
      </c>
      <c r="D16" s="13">
        <v>4</v>
      </c>
      <c r="E16" s="13">
        <v>3263</v>
      </c>
      <c r="F16" s="13">
        <v>3</v>
      </c>
      <c r="G16" s="13">
        <v>9391</v>
      </c>
      <c r="H16" s="13">
        <v>4</v>
      </c>
    </row>
    <row r="17" spans="1:8" x14ac:dyDescent="0.2">
      <c r="A17" s="13" t="s">
        <v>27</v>
      </c>
      <c r="B17" s="13"/>
      <c r="C17" s="13">
        <v>3947</v>
      </c>
      <c r="D17" s="13">
        <v>5</v>
      </c>
      <c r="E17" s="13">
        <v>261</v>
      </c>
      <c r="F17" s="13">
        <v>11</v>
      </c>
      <c r="G17" s="13">
        <v>4209</v>
      </c>
      <c r="H17" s="13">
        <v>5</v>
      </c>
    </row>
    <row r="18" spans="1:8" x14ac:dyDescent="0.2">
      <c r="A18" s="13" t="s">
        <v>28</v>
      </c>
      <c r="B18" s="13"/>
      <c r="C18" s="13">
        <v>1773</v>
      </c>
      <c r="D18" s="13">
        <v>10</v>
      </c>
      <c r="E18" s="13">
        <v>2355</v>
      </c>
      <c r="F18" s="13">
        <v>4</v>
      </c>
      <c r="G18" s="13">
        <v>4127</v>
      </c>
      <c r="H18" s="13">
        <v>6</v>
      </c>
    </row>
    <row r="19" spans="1:8" x14ac:dyDescent="0.2">
      <c r="A19" s="13" t="s">
        <v>31</v>
      </c>
      <c r="B19" s="13"/>
      <c r="C19" s="13">
        <v>2559</v>
      </c>
      <c r="D19" s="13">
        <v>7</v>
      </c>
      <c r="E19" s="13">
        <v>279</v>
      </c>
      <c r="F19" s="13">
        <v>9</v>
      </c>
      <c r="G19" s="13">
        <v>2838</v>
      </c>
      <c r="H19" s="13">
        <v>7</v>
      </c>
    </row>
    <row r="20" spans="1:8" x14ac:dyDescent="0.2">
      <c r="A20" s="13" t="s">
        <v>30</v>
      </c>
      <c r="B20" s="13"/>
      <c r="C20" s="13">
        <v>2577</v>
      </c>
      <c r="D20" s="13">
        <v>6</v>
      </c>
      <c r="E20" s="13">
        <v>224</v>
      </c>
      <c r="F20" s="13">
        <v>14</v>
      </c>
      <c r="G20" s="13">
        <v>2801</v>
      </c>
      <c r="H20" s="13">
        <v>8</v>
      </c>
    </row>
    <row r="21" spans="1:8" x14ac:dyDescent="0.2">
      <c r="A21" s="13" t="s">
        <v>29</v>
      </c>
      <c r="B21" s="13"/>
      <c r="C21" s="13">
        <v>2410</v>
      </c>
      <c r="D21" s="13">
        <v>8</v>
      </c>
      <c r="E21" s="13">
        <v>125</v>
      </c>
      <c r="F21" s="13">
        <v>20</v>
      </c>
      <c r="G21" s="13">
        <v>2535</v>
      </c>
      <c r="H21" s="13">
        <v>9</v>
      </c>
    </row>
    <row r="22" spans="1:8" x14ac:dyDescent="0.2">
      <c r="A22" s="13" t="s">
        <v>32</v>
      </c>
      <c r="B22" s="13"/>
      <c r="C22" s="13">
        <v>1938</v>
      </c>
      <c r="D22" s="13">
        <v>9</v>
      </c>
      <c r="E22" s="13">
        <v>133</v>
      </c>
      <c r="F22" s="13">
        <v>19</v>
      </c>
      <c r="G22" s="13">
        <v>2070</v>
      </c>
      <c r="H22" s="13">
        <v>10</v>
      </c>
    </row>
    <row r="23" spans="1:8" x14ac:dyDescent="0.2">
      <c r="A23" s="13" t="s">
        <v>35</v>
      </c>
      <c r="B23" s="13"/>
      <c r="C23" s="13">
        <v>944</v>
      </c>
      <c r="D23" s="13">
        <v>12</v>
      </c>
      <c r="E23" s="13">
        <v>193</v>
      </c>
      <c r="F23" s="13">
        <v>16</v>
      </c>
      <c r="G23" s="13">
        <v>1137</v>
      </c>
      <c r="H23" s="13">
        <v>11</v>
      </c>
    </row>
    <row r="24" spans="1:8" x14ac:dyDescent="0.2">
      <c r="A24" s="13" t="s">
        <v>38</v>
      </c>
      <c r="B24" s="13"/>
      <c r="C24" s="13">
        <v>1026</v>
      </c>
      <c r="D24" s="13">
        <v>11</v>
      </c>
      <c r="E24" s="13">
        <v>74</v>
      </c>
      <c r="F24" s="13">
        <v>22</v>
      </c>
      <c r="G24" s="13">
        <v>1100</v>
      </c>
      <c r="H24" s="13">
        <v>12</v>
      </c>
    </row>
    <row r="25" spans="1:8" x14ac:dyDescent="0.2">
      <c r="A25" s="13" t="s">
        <v>39</v>
      </c>
      <c r="B25" s="13"/>
      <c r="C25" s="13">
        <v>428</v>
      </c>
      <c r="D25" s="13">
        <v>18</v>
      </c>
      <c r="E25" s="13">
        <v>619</v>
      </c>
      <c r="F25" s="13">
        <v>6</v>
      </c>
      <c r="G25" s="13">
        <v>1046</v>
      </c>
      <c r="H25" s="13">
        <v>13</v>
      </c>
    </row>
    <row r="26" spans="1:8" x14ac:dyDescent="0.2">
      <c r="A26" s="13" t="s">
        <v>33</v>
      </c>
      <c r="B26" s="13"/>
      <c r="C26" s="13">
        <v>756</v>
      </c>
      <c r="D26" s="13">
        <v>14</v>
      </c>
      <c r="E26" s="13">
        <v>271</v>
      </c>
      <c r="F26" s="13">
        <v>10</v>
      </c>
      <c r="G26" s="13">
        <v>1027</v>
      </c>
      <c r="H26" s="13">
        <v>14</v>
      </c>
    </row>
    <row r="27" spans="1:8" x14ac:dyDescent="0.2">
      <c r="A27" s="13" t="s">
        <v>36</v>
      </c>
      <c r="B27" s="13"/>
      <c r="C27" s="13">
        <v>711</v>
      </c>
      <c r="D27" s="13">
        <v>15</v>
      </c>
      <c r="E27" s="13">
        <v>247</v>
      </c>
      <c r="F27" s="13">
        <v>12</v>
      </c>
      <c r="G27" s="13">
        <v>959</v>
      </c>
      <c r="H27" s="13">
        <v>15</v>
      </c>
    </row>
    <row r="28" spans="1:8" x14ac:dyDescent="0.2">
      <c r="A28" s="13" t="s">
        <v>34</v>
      </c>
      <c r="B28" s="13"/>
      <c r="C28" s="13">
        <v>856</v>
      </c>
      <c r="D28" s="13">
        <v>13</v>
      </c>
      <c r="E28" s="13">
        <v>78</v>
      </c>
      <c r="F28" s="13">
        <v>21</v>
      </c>
      <c r="G28" s="13">
        <v>934</v>
      </c>
      <c r="H28" s="13">
        <v>16</v>
      </c>
    </row>
    <row r="29" spans="1:8" x14ac:dyDescent="0.2">
      <c r="A29" s="13" t="s">
        <v>43</v>
      </c>
      <c r="B29" s="13"/>
      <c r="C29" s="13">
        <v>606</v>
      </c>
      <c r="D29" s="13">
        <v>16</v>
      </c>
      <c r="E29" s="13">
        <v>16</v>
      </c>
      <c r="F29" s="13">
        <v>35</v>
      </c>
      <c r="G29" s="13">
        <v>622</v>
      </c>
      <c r="H29" s="13">
        <v>17</v>
      </c>
    </row>
    <row r="30" spans="1:8" x14ac:dyDescent="0.2">
      <c r="A30" s="13" t="s">
        <v>44</v>
      </c>
      <c r="B30" s="13"/>
      <c r="C30" s="13">
        <v>438</v>
      </c>
      <c r="D30" s="13">
        <v>17</v>
      </c>
      <c r="E30" s="13">
        <v>26</v>
      </c>
      <c r="F30" s="13">
        <v>30</v>
      </c>
      <c r="G30" s="13">
        <v>464</v>
      </c>
      <c r="H30" s="13">
        <v>18</v>
      </c>
    </row>
    <row r="31" spans="1:8" x14ac:dyDescent="0.2">
      <c r="A31" s="13" t="s">
        <v>42</v>
      </c>
      <c r="B31" s="13"/>
      <c r="C31" s="13">
        <v>58</v>
      </c>
      <c r="D31" s="13">
        <v>35</v>
      </c>
      <c r="E31" s="13">
        <v>405</v>
      </c>
      <c r="F31" s="13">
        <v>7</v>
      </c>
      <c r="G31" s="13">
        <v>463</v>
      </c>
      <c r="H31" s="13">
        <v>19</v>
      </c>
    </row>
    <row r="32" spans="1:8" x14ac:dyDescent="0.2">
      <c r="A32" s="13" t="s">
        <v>41</v>
      </c>
      <c r="B32" s="13"/>
      <c r="C32" s="13">
        <v>398</v>
      </c>
      <c r="D32" s="13">
        <v>19</v>
      </c>
      <c r="E32" s="13">
        <v>8</v>
      </c>
      <c r="F32" s="13">
        <v>41</v>
      </c>
      <c r="G32" s="13">
        <v>406</v>
      </c>
      <c r="H32" s="13">
        <v>20</v>
      </c>
    </row>
    <row r="33" spans="1:8" x14ac:dyDescent="0.2">
      <c r="A33" s="13" t="s">
        <v>37</v>
      </c>
      <c r="B33" s="13"/>
      <c r="C33" s="13">
        <v>93</v>
      </c>
      <c r="D33" s="13">
        <v>30</v>
      </c>
      <c r="E33" s="13">
        <v>289</v>
      </c>
      <c r="F33" s="13">
        <v>8</v>
      </c>
      <c r="G33" s="13">
        <v>382</v>
      </c>
      <c r="H33" s="13">
        <v>21</v>
      </c>
    </row>
    <row r="34" spans="1:8" x14ac:dyDescent="0.2">
      <c r="A34" s="13" t="s">
        <v>40</v>
      </c>
      <c r="B34" s="13"/>
      <c r="C34" s="13">
        <v>133</v>
      </c>
      <c r="D34" s="13">
        <v>28</v>
      </c>
      <c r="E34" s="13">
        <v>171</v>
      </c>
      <c r="F34" s="13">
        <v>17</v>
      </c>
      <c r="G34" s="13">
        <v>304</v>
      </c>
      <c r="H34" s="13">
        <v>22</v>
      </c>
    </row>
    <row r="35" spans="1:8" x14ac:dyDescent="0.2">
      <c r="A35" s="13" t="s">
        <v>131</v>
      </c>
      <c r="B35" s="13"/>
      <c r="C35" s="13">
        <v>240</v>
      </c>
      <c r="D35" s="13">
        <v>20</v>
      </c>
      <c r="E35" s="13">
        <v>30</v>
      </c>
      <c r="F35" s="13">
        <v>28</v>
      </c>
      <c r="G35" s="13">
        <v>270</v>
      </c>
      <c r="H35" s="13">
        <v>23</v>
      </c>
    </row>
    <row r="36" spans="1:8" x14ac:dyDescent="0.2">
      <c r="A36" s="13" t="s">
        <v>132</v>
      </c>
      <c r="B36" s="13"/>
      <c r="C36" s="13">
        <v>1</v>
      </c>
      <c r="D36" s="13">
        <v>98</v>
      </c>
      <c r="E36" s="13">
        <v>242</v>
      </c>
      <c r="F36" s="13">
        <v>13</v>
      </c>
      <c r="G36" s="13">
        <v>243</v>
      </c>
      <c r="H36" s="13">
        <v>24</v>
      </c>
    </row>
    <row r="37" spans="1:8" x14ac:dyDescent="0.2">
      <c r="A37" s="13" t="s">
        <v>133</v>
      </c>
      <c r="B37" s="13"/>
      <c r="C37" s="13">
        <v>223</v>
      </c>
      <c r="D37" s="13">
        <v>21</v>
      </c>
      <c r="E37" s="13">
        <v>11</v>
      </c>
      <c r="F37" s="13">
        <v>37</v>
      </c>
      <c r="G37" s="13">
        <v>234</v>
      </c>
      <c r="H37" s="13">
        <v>25</v>
      </c>
    </row>
    <row r="39" spans="1:8" ht="16.5" x14ac:dyDescent="0.2">
      <c r="A39" s="14" t="s">
        <v>48</v>
      </c>
      <c r="B39" s="14"/>
      <c r="C39" s="14">
        <v>61508</v>
      </c>
      <c r="D39" s="3" t="s">
        <v>69</v>
      </c>
      <c r="E39" s="14">
        <v>21874</v>
      </c>
      <c r="F39" s="3" t="s">
        <v>69</v>
      </c>
      <c r="G39" s="14">
        <v>83382</v>
      </c>
      <c r="H39" s="3" t="s">
        <v>69</v>
      </c>
    </row>
    <row r="41" spans="1:8" ht="16.5" x14ac:dyDescent="0.2">
      <c r="A41" s="13" t="s">
        <v>49</v>
      </c>
      <c r="B41" s="13"/>
      <c r="C41" s="13">
        <v>43609</v>
      </c>
      <c r="D41" s="3" t="s">
        <v>69</v>
      </c>
      <c r="E41" s="13">
        <v>14317</v>
      </c>
      <c r="F41" s="3" t="s">
        <v>69</v>
      </c>
      <c r="G41" s="13">
        <v>57926</v>
      </c>
      <c r="H41" s="3" t="s">
        <v>69</v>
      </c>
    </row>
    <row r="42" spans="1:8" ht="16.5" x14ac:dyDescent="0.2">
      <c r="A42" s="13" t="s">
        <v>50</v>
      </c>
      <c r="B42" s="13"/>
      <c r="C42" s="13">
        <v>8438</v>
      </c>
      <c r="D42" s="3" t="s">
        <v>69</v>
      </c>
      <c r="E42" s="13">
        <v>3170</v>
      </c>
      <c r="F42" s="3" t="s">
        <v>69</v>
      </c>
      <c r="G42" s="13">
        <v>11608</v>
      </c>
      <c r="H42" s="3" t="s">
        <v>69</v>
      </c>
    </row>
    <row r="43" spans="1:8" ht="16.5" x14ac:dyDescent="0.2">
      <c r="A43" s="13" t="s">
        <v>51</v>
      </c>
      <c r="B43" s="13"/>
      <c r="C43" s="13">
        <v>8465</v>
      </c>
      <c r="D43" s="3" t="s">
        <v>69</v>
      </c>
      <c r="E43" s="13">
        <v>1770</v>
      </c>
      <c r="F43" s="3" t="s">
        <v>69</v>
      </c>
      <c r="G43" s="13">
        <v>10235</v>
      </c>
      <c r="H43" s="3" t="s">
        <v>69</v>
      </c>
    </row>
    <row r="44" spans="1:8" ht="16.5" x14ac:dyDescent="0.2">
      <c r="A44" s="13" t="s">
        <v>52</v>
      </c>
      <c r="B44" s="13"/>
      <c r="C44" s="13">
        <v>3066</v>
      </c>
      <c r="D44" s="3" t="s">
        <v>69</v>
      </c>
      <c r="E44" s="13">
        <v>295</v>
      </c>
      <c r="F44" s="3" t="s">
        <v>69</v>
      </c>
      <c r="G44" s="13">
        <v>3361</v>
      </c>
      <c r="H44" s="3" t="s">
        <v>69</v>
      </c>
    </row>
    <row r="45" spans="1:8" ht="16.5" x14ac:dyDescent="0.2">
      <c r="A45" s="13" t="s">
        <v>53</v>
      </c>
      <c r="B45" s="13"/>
      <c r="C45" s="13">
        <v>33498</v>
      </c>
      <c r="D45" s="3" t="s">
        <v>69</v>
      </c>
      <c r="E45" s="13">
        <v>13913</v>
      </c>
      <c r="F45" s="3" t="s">
        <v>69</v>
      </c>
      <c r="G45" s="13">
        <v>47411</v>
      </c>
      <c r="H45" s="3" t="s">
        <v>69</v>
      </c>
    </row>
    <row r="46" spans="1:8" ht="16.5" x14ac:dyDescent="0.2">
      <c r="A46" s="13" t="s">
        <v>54</v>
      </c>
      <c r="B46" s="13"/>
      <c r="C46" s="13">
        <v>288</v>
      </c>
      <c r="D46" s="3" t="s">
        <v>69</v>
      </c>
      <c r="E46" s="13">
        <v>1046</v>
      </c>
      <c r="F46" s="3" t="s">
        <v>69</v>
      </c>
      <c r="G46" s="13">
        <v>1334</v>
      </c>
      <c r="H46" s="3" t="s">
        <v>69</v>
      </c>
    </row>
    <row r="47" spans="1:8" x14ac:dyDescent="0.2">
      <c r="A47" s="12"/>
      <c r="B47" s="12"/>
      <c r="C47" s="12"/>
      <c r="D47" s="12"/>
      <c r="E47" s="12"/>
      <c r="F47" s="12"/>
      <c r="G47" s="12"/>
      <c r="H47" s="12"/>
    </row>
    <row r="48" spans="1:8" x14ac:dyDescent="0.2">
      <c r="A48" s="26" t="s">
        <v>55</v>
      </c>
      <c r="B48" s="26"/>
      <c r="C48" s="26"/>
      <c r="D48" s="26"/>
      <c r="E48" s="26"/>
      <c r="F48" s="26"/>
      <c r="G48" s="26"/>
      <c r="H48" s="26"/>
    </row>
    <row r="49" spans="1:8" x14ac:dyDescent="0.2">
      <c r="A49" s="26"/>
      <c r="B49" s="26"/>
      <c r="C49" s="26"/>
      <c r="D49" s="26"/>
      <c r="E49" s="26"/>
      <c r="F49" s="26"/>
      <c r="G49" s="26"/>
      <c r="H49" s="26"/>
    </row>
    <row r="50" spans="1:8" x14ac:dyDescent="0.2">
      <c r="A50" s="26" t="s">
        <v>56</v>
      </c>
      <c r="B50" s="26"/>
      <c r="C50" s="26"/>
      <c r="D50" s="26"/>
      <c r="E50" s="26"/>
      <c r="F50" s="26"/>
      <c r="G50" s="26"/>
      <c r="H50" s="26"/>
    </row>
    <row r="51" spans="1:8" x14ac:dyDescent="0.2">
      <c r="A51" s="26" t="s">
        <v>57</v>
      </c>
      <c r="B51" s="26"/>
      <c r="C51" s="26"/>
      <c r="D51" s="26"/>
      <c r="E51" s="26"/>
      <c r="F51" s="26"/>
      <c r="G51" s="26"/>
      <c r="H51" s="26"/>
    </row>
    <row r="53" spans="1:8" x14ac:dyDescent="0.2">
      <c r="A53" s="14" t="s">
        <v>75</v>
      </c>
      <c r="B53" s="11"/>
      <c r="C53" s="11"/>
      <c r="D53" s="11"/>
      <c r="E53" s="11"/>
      <c r="F53" s="11"/>
      <c r="G53" s="11"/>
      <c r="H53" s="11"/>
    </row>
    <row r="54" spans="1:8" x14ac:dyDescent="0.2">
      <c r="A54" s="3" t="s">
        <v>69</v>
      </c>
      <c r="B54" s="13" t="s">
        <v>76</v>
      </c>
      <c r="C54" s="11"/>
      <c r="D54" s="11"/>
      <c r="E54" s="11"/>
      <c r="F54" s="11"/>
      <c r="G54" s="11"/>
      <c r="H54" s="11"/>
    </row>
    <row r="55" spans="1:8" x14ac:dyDescent="0.2">
      <c r="A55" s="27" t="s">
        <v>58</v>
      </c>
      <c r="B55" s="27"/>
      <c r="C55" s="11"/>
      <c r="D55" s="11"/>
      <c r="E55" s="11"/>
      <c r="F55" s="11"/>
      <c r="G55" s="11"/>
      <c r="H55" s="11"/>
    </row>
  </sheetData>
  <mergeCells count="12">
    <mergeCell ref="A55:B55"/>
    <mergeCell ref="E5:F5"/>
    <mergeCell ref="G5:H5"/>
    <mergeCell ref="A48:H49"/>
    <mergeCell ref="A50:H50"/>
    <mergeCell ref="A51:H51"/>
    <mergeCell ref="A3:C3"/>
    <mergeCell ref="A4:C4"/>
    <mergeCell ref="A1:C1"/>
    <mergeCell ref="A2:C2"/>
    <mergeCell ref="A5:B6"/>
    <mergeCell ref="C5:D5"/>
  </mergeCells>
  <pageMargins left="0.7" right="0.7" top="0.75" bottom="0.75" header="0.3" footer="0.3"/>
  <pageSetup paperSize="9" scale="96" fitToWidth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0"/>
  <sheetViews>
    <sheetView workbookViewId="0">
      <selection sqref="A1:C1"/>
    </sheetView>
  </sheetViews>
  <sheetFormatPr defaultRowHeight="14.25" x14ac:dyDescent="0.2"/>
  <cols>
    <col min="1" max="1" width="36.25" customWidth="1"/>
    <col min="2" max="2" width="10.75" customWidth="1"/>
    <col min="3" max="3" width="8.25" customWidth="1"/>
    <col min="4" max="4" width="10.75" customWidth="1"/>
    <col min="5" max="5" width="8.25" customWidth="1"/>
    <col min="6" max="6" width="36.25" customWidth="1"/>
  </cols>
  <sheetData>
    <row r="1" spans="1:8" x14ac:dyDescent="0.2">
      <c r="A1" s="23" t="s">
        <v>134</v>
      </c>
      <c r="B1" s="22"/>
      <c r="C1" s="22"/>
      <c r="D1" s="11"/>
      <c r="E1" s="11"/>
      <c r="F1" s="11"/>
      <c r="G1" s="11"/>
      <c r="H1" s="11"/>
    </row>
    <row r="2" spans="1:8" ht="15" x14ac:dyDescent="0.25">
      <c r="A2" s="24" t="s">
        <v>19</v>
      </c>
      <c r="B2" s="22"/>
      <c r="C2" s="22"/>
      <c r="D2" s="11"/>
      <c r="E2" s="11"/>
      <c r="F2" s="11"/>
      <c r="G2" s="11"/>
      <c r="H2" s="11"/>
    </row>
    <row r="3" spans="1:8" x14ac:dyDescent="0.2">
      <c r="A3" s="21" t="s">
        <v>78</v>
      </c>
      <c r="B3" s="22"/>
      <c r="C3" s="22"/>
      <c r="D3" s="11"/>
      <c r="E3" s="11"/>
      <c r="F3" s="11"/>
      <c r="G3" s="11"/>
      <c r="H3" s="11"/>
    </row>
    <row r="4" spans="1:8" x14ac:dyDescent="0.2">
      <c r="A4" s="23" t="s">
        <v>16</v>
      </c>
      <c r="B4" s="22"/>
      <c r="C4" s="22"/>
      <c r="D4" s="11"/>
      <c r="E4" s="11"/>
      <c r="F4" s="11"/>
      <c r="G4" s="11"/>
      <c r="H4" s="11"/>
    </row>
    <row r="5" spans="1:8" x14ac:dyDescent="0.2">
      <c r="A5" s="29" t="s">
        <v>79</v>
      </c>
      <c r="B5" s="25" t="s">
        <v>135</v>
      </c>
      <c r="C5" s="25"/>
      <c r="D5" s="25"/>
      <c r="E5" s="28"/>
      <c r="F5" s="11"/>
      <c r="G5" s="11"/>
      <c r="H5" s="11"/>
    </row>
    <row r="6" spans="1:8" x14ac:dyDescent="0.2">
      <c r="A6" s="29"/>
      <c r="B6" s="25">
        <v>2018</v>
      </c>
      <c r="C6" s="25"/>
      <c r="D6" s="25">
        <v>2019</v>
      </c>
      <c r="E6" s="28"/>
      <c r="F6" s="11"/>
      <c r="G6" s="11"/>
      <c r="H6" s="11"/>
    </row>
    <row r="7" spans="1:8" x14ac:dyDescent="0.2">
      <c r="A7" s="29"/>
      <c r="B7" s="17" t="s">
        <v>22</v>
      </c>
      <c r="C7" s="17" t="s">
        <v>81</v>
      </c>
      <c r="D7" s="17" t="s">
        <v>22</v>
      </c>
      <c r="E7" s="19" t="s">
        <v>81</v>
      </c>
      <c r="F7" s="11"/>
      <c r="G7" s="11"/>
      <c r="H7" s="11"/>
    </row>
    <row r="8" spans="1:8" x14ac:dyDescent="0.2">
      <c r="A8" s="13"/>
      <c r="B8" s="13"/>
      <c r="C8" s="13"/>
      <c r="D8" s="13"/>
      <c r="E8" s="13"/>
      <c r="F8" s="13"/>
      <c r="G8" s="13"/>
      <c r="H8" s="13"/>
    </row>
    <row r="9" spans="1:8" x14ac:dyDescent="0.2">
      <c r="A9" s="13" t="s">
        <v>91</v>
      </c>
      <c r="B9" s="13">
        <v>8444</v>
      </c>
      <c r="C9" s="5">
        <v>10.4</v>
      </c>
      <c r="D9" s="13">
        <v>9025</v>
      </c>
      <c r="E9" s="5">
        <v>10.8</v>
      </c>
      <c r="F9" s="13"/>
      <c r="G9" s="13"/>
      <c r="H9" s="13"/>
    </row>
    <row r="10" spans="1:8" x14ac:dyDescent="0.2">
      <c r="A10" s="13" t="s">
        <v>136</v>
      </c>
      <c r="B10" s="13">
        <v>8587</v>
      </c>
      <c r="C10" s="5">
        <v>10.6</v>
      </c>
      <c r="D10" s="13">
        <v>8099</v>
      </c>
      <c r="E10" s="5">
        <v>9.6999999999999993</v>
      </c>
      <c r="F10" s="13"/>
      <c r="G10" s="13"/>
      <c r="H10" s="13"/>
    </row>
    <row r="11" spans="1:8" x14ac:dyDescent="0.2">
      <c r="A11" s="13" t="s">
        <v>137</v>
      </c>
      <c r="B11" s="13">
        <v>7437</v>
      </c>
      <c r="C11" s="5">
        <v>9.1999999999999993</v>
      </c>
      <c r="D11" s="13">
        <v>6838</v>
      </c>
      <c r="E11" s="5">
        <v>8.1999999999999993</v>
      </c>
      <c r="F11" s="13"/>
      <c r="G11" s="13"/>
      <c r="H11" s="13"/>
    </row>
    <row r="12" spans="1:8" x14ac:dyDescent="0.2">
      <c r="A12" s="13" t="s">
        <v>83</v>
      </c>
      <c r="B12" s="13">
        <v>6487</v>
      </c>
      <c r="C12" s="5">
        <v>8</v>
      </c>
      <c r="D12" s="13">
        <v>6535</v>
      </c>
      <c r="E12" s="5">
        <v>7.8</v>
      </c>
      <c r="F12" s="13"/>
      <c r="G12" s="13"/>
      <c r="H12" s="13"/>
    </row>
    <row r="13" spans="1:8" x14ac:dyDescent="0.2">
      <c r="A13" s="13" t="s">
        <v>97</v>
      </c>
      <c r="B13" s="13">
        <v>4986</v>
      </c>
      <c r="C13" s="5">
        <v>6.2</v>
      </c>
      <c r="D13" s="13">
        <v>5262</v>
      </c>
      <c r="E13" s="5">
        <v>6.3</v>
      </c>
      <c r="F13" s="13"/>
      <c r="G13" s="13"/>
      <c r="H13" s="13"/>
    </row>
    <row r="14" spans="1:8" x14ac:dyDescent="0.2">
      <c r="A14" s="13" t="s">
        <v>89</v>
      </c>
      <c r="B14" s="13">
        <v>3370</v>
      </c>
      <c r="C14" s="5">
        <v>4.2</v>
      </c>
      <c r="D14" s="13">
        <v>4113</v>
      </c>
      <c r="E14" s="5">
        <v>4.9000000000000004</v>
      </c>
      <c r="F14" s="13"/>
      <c r="G14" s="13"/>
      <c r="H14" s="13"/>
    </row>
    <row r="15" spans="1:8" x14ac:dyDescent="0.2">
      <c r="A15" s="13" t="s">
        <v>88</v>
      </c>
      <c r="B15" s="13">
        <v>2593</v>
      </c>
      <c r="C15" s="5">
        <v>3.2</v>
      </c>
      <c r="D15" s="13">
        <v>2758</v>
      </c>
      <c r="E15" s="5">
        <v>3.3</v>
      </c>
      <c r="F15" s="13"/>
      <c r="G15" s="13"/>
      <c r="H15" s="13"/>
    </row>
    <row r="16" spans="1:8" x14ac:dyDescent="0.2">
      <c r="A16" s="13" t="s">
        <v>138</v>
      </c>
      <c r="B16" s="13">
        <v>2634</v>
      </c>
      <c r="C16" s="5">
        <v>3.3</v>
      </c>
      <c r="D16" s="13">
        <v>2742</v>
      </c>
      <c r="E16" s="5">
        <v>3.3</v>
      </c>
      <c r="F16" s="13"/>
      <c r="G16" s="13"/>
      <c r="H16" s="13"/>
    </row>
    <row r="17" spans="1:8" x14ac:dyDescent="0.2">
      <c r="A17" s="13" t="s">
        <v>111</v>
      </c>
      <c r="B17" s="13">
        <v>2247</v>
      </c>
      <c r="C17" s="5">
        <v>2.8</v>
      </c>
      <c r="D17" s="13">
        <v>2221</v>
      </c>
      <c r="E17" s="5">
        <v>2.7</v>
      </c>
      <c r="F17" s="13"/>
      <c r="G17" s="13"/>
      <c r="H17" s="13"/>
    </row>
    <row r="18" spans="1:8" x14ac:dyDescent="0.2">
      <c r="A18" s="13" t="s">
        <v>107</v>
      </c>
      <c r="B18" s="13">
        <v>2078</v>
      </c>
      <c r="C18" s="5">
        <v>2.6</v>
      </c>
      <c r="D18" s="13">
        <v>2181</v>
      </c>
      <c r="E18" s="5">
        <v>2.6</v>
      </c>
      <c r="F18" s="13"/>
      <c r="G18" s="13"/>
      <c r="H18" s="13"/>
    </row>
    <row r="19" spans="1:8" x14ac:dyDescent="0.2">
      <c r="A19" s="13" t="s">
        <v>98</v>
      </c>
      <c r="B19" s="13">
        <v>1741</v>
      </c>
      <c r="C19" s="5">
        <v>2.2000000000000002</v>
      </c>
      <c r="D19" s="13">
        <v>1968</v>
      </c>
      <c r="E19" s="5">
        <v>2.4</v>
      </c>
      <c r="F19" s="13"/>
      <c r="G19" s="13"/>
      <c r="H19" s="13"/>
    </row>
    <row r="20" spans="1:8" x14ac:dyDescent="0.2">
      <c r="A20" s="13" t="s">
        <v>139</v>
      </c>
      <c r="B20" s="13">
        <v>1512</v>
      </c>
      <c r="C20" s="5">
        <v>1.9</v>
      </c>
      <c r="D20" s="13">
        <v>1746</v>
      </c>
      <c r="E20" s="5">
        <v>2.1</v>
      </c>
      <c r="F20" s="13"/>
      <c r="G20" s="13"/>
      <c r="H20" s="13"/>
    </row>
    <row r="21" spans="1:8" x14ac:dyDescent="0.2">
      <c r="A21" s="13" t="s">
        <v>104</v>
      </c>
      <c r="B21" s="13">
        <v>1651</v>
      </c>
      <c r="C21" s="5">
        <v>2</v>
      </c>
      <c r="D21" s="13">
        <v>1725</v>
      </c>
      <c r="E21" s="5">
        <v>2.1</v>
      </c>
      <c r="F21" s="13"/>
      <c r="G21" s="13"/>
      <c r="H21" s="13"/>
    </row>
    <row r="22" spans="1:8" x14ac:dyDescent="0.2">
      <c r="A22" s="13" t="s">
        <v>95</v>
      </c>
      <c r="B22" s="13">
        <v>1278</v>
      </c>
      <c r="C22" s="5">
        <v>1.6</v>
      </c>
      <c r="D22" s="13">
        <v>1480</v>
      </c>
      <c r="E22" s="5">
        <v>1.8</v>
      </c>
      <c r="F22" s="13"/>
      <c r="G22" s="13"/>
      <c r="H22" s="13"/>
    </row>
    <row r="23" spans="1:8" x14ac:dyDescent="0.2">
      <c r="A23" s="13" t="s">
        <v>140</v>
      </c>
      <c r="B23" s="13">
        <v>1424</v>
      </c>
      <c r="C23" s="5">
        <v>1.8</v>
      </c>
      <c r="D23" s="13">
        <v>1427</v>
      </c>
      <c r="E23" s="5">
        <v>1.7</v>
      </c>
      <c r="F23" s="13"/>
      <c r="G23" s="13"/>
      <c r="H23" s="13"/>
    </row>
    <row r="24" spans="1:8" x14ac:dyDescent="0.2">
      <c r="A24" s="13" t="s">
        <v>102</v>
      </c>
      <c r="B24" s="13">
        <v>1318</v>
      </c>
      <c r="C24" s="5">
        <v>1.6</v>
      </c>
      <c r="D24" s="13">
        <v>1407</v>
      </c>
      <c r="E24" s="5">
        <v>1.7</v>
      </c>
      <c r="F24" s="13"/>
      <c r="G24" s="13"/>
      <c r="H24" s="13"/>
    </row>
    <row r="25" spans="1:8" x14ac:dyDescent="0.2">
      <c r="A25" s="13" t="s">
        <v>141</v>
      </c>
      <c r="B25" s="13">
        <v>1252</v>
      </c>
      <c r="C25" s="5">
        <v>1.5</v>
      </c>
      <c r="D25" s="13">
        <v>1275</v>
      </c>
      <c r="E25" s="5">
        <v>1.5</v>
      </c>
      <c r="F25" s="13"/>
      <c r="G25" s="13"/>
      <c r="H25" s="13"/>
    </row>
    <row r="26" spans="1:8" x14ac:dyDescent="0.2">
      <c r="A26" s="13" t="s">
        <v>142</v>
      </c>
      <c r="B26" s="13">
        <v>1195</v>
      </c>
      <c r="C26" s="5">
        <v>1.5</v>
      </c>
      <c r="D26" s="13">
        <v>1255</v>
      </c>
      <c r="E26" s="5">
        <v>1.5</v>
      </c>
      <c r="F26" s="13"/>
      <c r="G26" s="13"/>
      <c r="H26" s="13"/>
    </row>
    <row r="27" spans="1:8" x14ac:dyDescent="0.2">
      <c r="A27" s="13" t="s">
        <v>100</v>
      </c>
      <c r="B27" s="13">
        <v>1067</v>
      </c>
      <c r="C27" s="5">
        <v>1.3</v>
      </c>
      <c r="D27" s="13">
        <v>1064</v>
      </c>
      <c r="E27" s="5">
        <v>1.3</v>
      </c>
      <c r="F27" s="13"/>
      <c r="G27" s="13"/>
      <c r="H27" s="13"/>
    </row>
    <row r="28" spans="1:8" x14ac:dyDescent="0.2">
      <c r="A28" s="13" t="s">
        <v>143</v>
      </c>
      <c r="B28" s="13">
        <v>1001</v>
      </c>
      <c r="C28" s="5">
        <v>1.2</v>
      </c>
      <c r="D28" s="13">
        <v>1057</v>
      </c>
      <c r="E28" s="5">
        <v>1.3</v>
      </c>
      <c r="F28" s="13"/>
      <c r="G28" s="13"/>
      <c r="H28" s="13"/>
    </row>
    <row r="29" spans="1:8" x14ac:dyDescent="0.2">
      <c r="A29" s="13" t="s">
        <v>94</v>
      </c>
      <c r="B29" s="13">
        <v>986</v>
      </c>
      <c r="C29" s="5">
        <v>1.2</v>
      </c>
      <c r="D29" s="13">
        <v>950</v>
      </c>
      <c r="E29" s="5">
        <v>1.1000000000000001</v>
      </c>
      <c r="F29" s="13"/>
      <c r="G29" s="13"/>
      <c r="H29" s="13"/>
    </row>
    <row r="30" spans="1:8" x14ac:dyDescent="0.2">
      <c r="A30" s="13" t="s">
        <v>144</v>
      </c>
      <c r="B30" s="13">
        <v>992</v>
      </c>
      <c r="C30" s="5">
        <v>1.2</v>
      </c>
      <c r="D30" s="13">
        <v>945</v>
      </c>
      <c r="E30" s="5">
        <v>1.1000000000000001</v>
      </c>
      <c r="F30" s="13"/>
      <c r="G30" s="13"/>
      <c r="H30" s="13"/>
    </row>
    <row r="31" spans="1:8" x14ac:dyDescent="0.2">
      <c r="A31" s="13" t="s">
        <v>145</v>
      </c>
      <c r="B31" s="13">
        <v>714</v>
      </c>
      <c r="C31" s="5">
        <v>0.9</v>
      </c>
      <c r="D31" s="13">
        <v>692</v>
      </c>
      <c r="E31" s="5">
        <v>0.8</v>
      </c>
      <c r="F31" s="13"/>
      <c r="G31" s="13"/>
      <c r="H31" s="13"/>
    </row>
    <row r="32" spans="1:8" x14ac:dyDescent="0.2">
      <c r="A32" s="13" t="s">
        <v>146</v>
      </c>
      <c r="B32" s="13">
        <v>648</v>
      </c>
      <c r="C32" s="5">
        <v>0.8</v>
      </c>
      <c r="D32" s="13">
        <v>690</v>
      </c>
      <c r="E32" s="5">
        <v>0.8</v>
      </c>
      <c r="F32" s="13"/>
      <c r="G32" s="13"/>
      <c r="H32" s="13"/>
    </row>
    <row r="33" spans="1:8" x14ac:dyDescent="0.2">
      <c r="A33" s="13" t="s">
        <v>147</v>
      </c>
      <c r="B33" s="13">
        <v>687</v>
      </c>
      <c r="C33" s="5">
        <v>0.8</v>
      </c>
      <c r="D33" s="13">
        <v>680</v>
      </c>
      <c r="E33" s="5">
        <v>0.8</v>
      </c>
      <c r="F33" s="13"/>
      <c r="G33" s="13"/>
      <c r="H33" s="13"/>
    </row>
    <row r="34" spans="1:8" x14ac:dyDescent="0.2">
      <c r="A34" s="13" t="s">
        <v>148</v>
      </c>
      <c r="B34" s="13">
        <v>623</v>
      </c>
      <c r="C34" s="5">
        <v>0.8</v>
      </c>
      <c r="D34" s="13">
        <v>669</v>
      </c>
      <c r="E34" s="5">
        <v>0.8</v>
      </c>
      <c r="F34" s="13"/>
      <c r="G34" s="13"/>
      <c r="H34" s="13"/>
    </row>
    <row r="35" spans="1:8" x14ac:dyDescent="0.2">
      <c r="A35" s="13" t="s">
        <v>149</v>
      </c>
      <c r="B35" s="13">
        <v>630</v>
      </c>
      <c r="C35" s="5">
        <v>0.8</v>
      </c>
      <c r="D35" s="13">
        <v>633</v>
      </c>
      <c r="E35" s="5">
        <v>0.8</v>
      </c>
      <c r="F35" s="13"/>
      <c r="G35" s="13"/>
      <c r="H35" s="13"/>
    </row>
    <row r="36" spans="1:8" x14ac:dyDescent="0.2">
      <c r="A36" s="13" t="s">
        <v>150</v>
      </c>
      <c r="B36" s="13">
        <v>630</v>
      </c>
      <c r="C36" s="5">
        <v>0.8</v>
      </c>
      <c r="D36" s="13">
        <v>610</v>
      </c>
      <c r="E36" s="5">
        <v>0.7</v>
      </c>
      <c r="F36" s="13"/>
      <c r="G36" s="13"/>
      <c r="H36" s="13"/>
    </row>
    <row r="37" spans="1:8" x14ac:dyDescent="0.2">
      <c r="A37" s="13" t="s">
        <v>151</v>
      </c>
      <c r="B37" s="13">
        <v>688</v>
      </c>
      <c r="C37" s="5">
        <v>0.8</v>
      </c>
      <c r="D37" s="13">
        <v>591</v>
      </c>
      <c r="E37" s="5">
        <v>0.7</v>
      </c>
      <c r="F37" s="13"/>
      <c r="G37" s="13"/>
      <c r="H37" s="13"/>
    </row>
    <row r="38" spans="1:8" x14ac:dyDescent="0.2">
      <c r="A38" s="13" t="s">
        <v>90</v>
      </c>
      <c r="B38" s="13">
        <v>503</v>
      </c>
      <c r="C38" s="5">
        <v>0.6</v>
      </c>
      <c r="D38" s="13">
        <v>511</v>
      </c>
      <c r="E38" s="5">
        <v>0.6</v>
      </c>
      <c r="F38" s="11"/>
      <c r="G38" s="11"/>
      <c r="H38" s="11"/>
    </row>
    <row r="40" spans="1:8" ht="16.5" x14ac:dyDescent="0.2">
      <c r="A40" s="14" t="s">
        <v>112</v>
      </c>
      <c r="B40" s="14">
        <v>80956</v>
      </c>
      <c r="C40" s="14">
        <v>100</v>
      </c>
      <c r="D40" s="14">
        <v>83382</v>
      </c>
      <c r="E40" s="14">
        <v>100</v>
      </c>
      <c r="F40" s="14"/>
      <c r="G40" s="11"/>
      <c r="H40" s="11"/>
    </row>
    <row r="41" spans="1:8" x14ac:dyDescent="0.2">
      <c r="A41" s="13"/>
      <c r="B41" s="13"/>
      <c r="C41" s="5"/>
      <c r="D41" s="13"/>
      <c r="E41" s="5"/>
      <c r="F41" s="11"/>
      <c r="G41" s="11"/>
      <c r="H41" s="11"/>
    </row>
    <row r="42" spans="1:8" x14ac:dyDescent="0.2">
      <c r="A42" s="13" t="s">
        <v>113</v>
      </c>
      <c r="B42" s="13">
        <v>460</v>
      </c>
      <c r="C42" s="5">
        <v>0.56764572355248799</v>
      </c>
      <c r="D42" s="13">
        <v>633</v>
      </c>
      <c r="E42" s="5">
        <v>0.75884222059022699</v>
      </c>
      <c r="F42" s="11"/>
      <c r="G42" s="11"/>
      <c r="H42" s="11"/>
    </row>
    <row r="43" spans="1:8" ht="16.5" x14ac:dyDescent="0.2">
      <c r="A43" s="13" t="s">
        <v>114</v>
      </c>
      <c r="B43" s="13">
        <v>7137</v>
      </c>
      <c r="C43" s="5">
        <v>8.8160966868878106</v>
      </c>
      <c r="D43" s="13">
        <v>8159</v>
      </c>
      <c r="E43" s="5">
        <v>9.7851992420557607</v>
      </c>
      <c r="F43" s="11"/>
      <c r="G43" s="11"/>
      <c r="H43" s="11"/>
    </row>
    <row r="44" spans="1:8" x14ac:dyDescent="0.2">
      <c r="A44" s="12"/>
      <c r="B44" s="12"/>
      <c r="C44" s="12"/>
      <c r="D44" s="12"/>
      <c r="E44" s="12"/>
      <c r="F44" s="11"/>
      <c r="G44" s="11"/>
      <c r="H44" s="11"/>
    </row>
    <row r="45" spans="1:8" x14ac:dyDescent="0.2">
      <c r="A45" s="26" t="s">
        <v>115</v>
      </c>
      <c r="B45" s="26"/>
      <c r="C45" s="26"/>
      <c r="D45" s="26"/>
      <c r="E45" s="26"/>
      <c r="F45" s="11"/>
      <c r="G45" s="11"/>
      <c r="H45" s="11"/>
    </row>
    <row r="46" spans="1:8" x14ac:dyDescent="0.2">
      <c r="A46" s="26" t="s">
        <v>116</v>
      </c>
      <c r="B46" s="26"/>
      <c r="C46" s="26"/>
      <c r="D46" s="26"/>
      <c r="E46" s="26"/>
      <c r="F46" s="11"/>
      <c r="G46" s="11"/>
      <c r="H46" s="11"/>
    </row>
    <row r="47" spans="1:8" x14ac:dyDescent="0.2">
      <c r="A47" s="22"/>
      <c r="B47" s="22"/>
      <c r="C47" s="22"/>
      <c r="D47" s="22"/>
      <c r="E47" s="22"/>
      <c r="F47" s="11"/>
      <c r="G47" s="11"/>
      <c r="H47" s="11"/>
    </row>
    <row r="48" spans="1:8" x14ac:dyDescent="0.2">
      <c r="A48" s="13" t="s">
        <v>152</v>
      </c>
      <c r="B48" s="11"/>
      <c r="C48" s="11"/>
      <c r="D48" s="11"/>
      <c r="E48" s="11"/>
      <c r="F48" s="11"/>
      <c r="G48" s="11"/>
      <c r="H48" s="11"/>
    </row>
    <row r="50" spans="1:2" x14ac:dyDescent="0.2">
      <c r="A50" s="27" t="s">
        <v>58</v>
      </c>
      <c r="B50" s="27"/>
    </row>
  </sheetData>
  <mergeCells count="11">
    <mergeCell ref="A46:E47"/>
    <mergeCell ref="A45:E45"/>
    <mergeCell ref="A50:B50"/>
    <mergeCell ref="A3:C3"/>
    <mergeCell ref="A4:C4"/>
    <mergeCell ref="A1:C1"/>
    <mergeCell ref="A2:C2"/>
    <mergeCell ref="A5:A7"/>
    <mergeCell ref="B5:E5"/>
    <mergeCell ref="B6:C6"/>
    <mergeCell ref="D6:E6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8"/>
  <sheetViews>
    <sheetView workbookViewId="0">
      <selection sqref="A1:D1"/>
    </sheetView>
  </sheetViews>
  <sheetFormatPr defaultRowHeight="14.25" x14ac:dyDescent="0.2"/>
  <cols>
    <col min="1" max="1" width="29.875" customWidth="1"/>
    <col min="2" max="2" width="17.5" customWidth="1"/>
    <col min="3" max="7" width="6.125" customWidth="1"/>
  </cols>
  <sheetData>
    <row r="1" spans="1:8" x14ac:dyDescent="0.2">
      <c r="A1" s="23" t="s">
        <v>153</v>
      </c>
      <c r="B1" s="22"/>
      <c r="C1" s="22"/>
      <c r="D1" s="22"/>
      <c r="E1" s="11"/>
      <c r="F1" s="11"/>
      <c r="G1" s="11"/>
      <c r="H1" s="11"/>
    </row>
    <row r="2" spans="1:8" ht="15" x14ac:dyDescent="0.25">
      <c r="A2" s="24" t="s">
        <v>154</v>
      </c>
      <c r="B2" s="22"/>
      <c r="C2" s="22"/>
      <c r="D2" s="22"/>
      <c r="E2" s="11"/>
      <c r="F2" s="11"/>
      <c r="G2" s="11"/>
      <c r="H2" s="11"/>
    </row>
    <row r="3" spans="1:8" x14ac:dyDescent="0.2">
      <c r="A3" s="21" t="s">
        <v>155</v>
      </c>
      <c r="B3" s="22"/>
      <c r="C3" s="22"/>
      <c r="D3" s="22"/>
      <c r="E3" s="11"/>
      <c r="F3" s="11"/>
      <c r="G3" s="11"/>
      <c r="H3" s="11"/>
    </row>
    <row r="4" spans="1:8" x14ac:dyDescent="0.2">
      <c r="A4" s="23" t="s">
        <v>121</v>
      </c>
      <c r="B4" s="22"/>
      <c r="C4" s="22"/>
      <c r="D4" s="22"/>
      <c r="E4" s="11"/>
      <c r="F4" s="11"/>
      <c r="G4" s="11"/>
      <c r="H4" s="11"/>
    </row>
    <row r="5" spans="1:8" x14ac:dyDescent="0.2">
      <c r="A5" s="29" t="s">
        <v>122</v>
      </c>
      <c r="B5" s="25" t="s">
        <v>62</v>
      </c>
      <c r="C5" s="17">
        <v>2015</v>
      </c>
      <c r="D5" s="17">
        <v>2016</v>
      </c>
      <c r="E5" s="17">
        <v>2017</v>
      </c>
      <c r="F5" s="17">
        <v>2018</v>
      </c>
      <c r="G5" s="19">
        <v>2019</v>
      </c>
      <c r="H5" s="11"/>
    </row>
    <row r="6" spans="1:8" x14ac:dyDescent="0.2">
      <c r="A6" s="29"/>
      <c r="B6" s="25"/>
      <c r="C6" s="25" t="s">
        <v>22</v>
      </c>
      <c r="D6" s="25"/>
      <c r="E6" s="25"/>
      <c r="F6" s="25"/>
      <c r="G6" s="28"/>
      <c r="H6" s="11"/>
    </row>
    <row r="8" spans="1:8" x14ac:dyDescent="0.2">
      <c r="A8" s="13" t="s">
        <v>97</v>
      </c>
      <c r="B8" s="13" t="s">
        <v>23</v>
      </c>
      <c r="C8" s="13">
        <v>1915</v>
      </c>
      <c r="D8" s="13">
        <v>1957</v>
      </c>
      <c r="E8" s="13">
        <v>2076</v>
      </c>
      <c r="F8" s="13">
        <v>2351</v>
      </c>
      <c r="G8" s="13">
        <v>2453</v>
      </c>
      <c r="H8" s="11"/>
    </row>
    <row r="9" spans="1:8" x14ac:dyDescent="0.2">
      <c r="A9" s="13" t="s">
        <v>137</v>
      </c>
      <c r="B9" s="13" t="s">
        <v>31</v>
      </c>
      <c r="C9" s="13">
        <v>297</v>
      </c>
      <c r="D9" s="13">
        <v>927</v>
      </c>
      <c r="E9" s="13">
        <v>1795</v>
      </c>
      <c r="F9" s="13">
        <v>2729</v>
      </c>
      <c r="G9" s="13">
        <v>2419</v>
      </c>
      <c r="H9" s="13"/>
    </row>
    <row r="10" spans="1:8" x14ac:dyDescent="0.2">
      <c r="A10" s="13" t="s">
        <v>91</v>
      </c>
      <c r="B10" s="13" t="s">
        <v>25</v>
      </c>
      <c r="C10" s="13">
        <v>1668</v>
      </c>
      <c r="D10" s="13">
        <v>1767</v>
      </c>
      <c r="E10" s="13">
        <v>2274</v>
      </c>
      <c r="F10" s="13">
        <v>2289</v>
      </c>
      <c r="G10" s="13">
        <v>2362</v>
      </c>
      <c r="H10" s="13"/>
    </row>
    <row r="11" spans="1:8" x14ac:dyDescent="0.2">
      <c r="A11" s="13" t="s">
        <v>136</v>
      </c>
      <c r="B11" s="13" t="s">
        <v>25</v>
      </c>
      <c r="C11" s="13">
        <v>1737</v>
      </c>
      <c r="D11" s="13">
        <v>1947</v>
      </c>
      <c r="E11" s="13">
        <v>2408</v>
      </c>
      <c r="F11" s="13">
        <v>2408</v>
      </c>
      <c r="G11" s="13">
        <v>2321</v>
      </c>
      <c r="H11" s="13"/>
    </row>
    <row r="12" spans="1:8" x14ac:dyDescent="0.2">
      <c r="A12" s="13" t="s">
        <v>136</v>
      </c>
      <c r="B12" s="13" t="s">
        <v>27</v>
      </c>
      <c r="C12" s="13">
        <v>1857</v>
      </c>
      <c r="D12" s="13">
        <v>2034</v>
      </c>
      <c r="E12" s="13">
        <v>2399</v>
      </c>
      <c r="F12" s="13">
        <v>2428</v>
      </c>
      <c r="G12" s="13">
        <v>2243</v>
      </c>
      <c r="H12" s="13"/>
    </row>
    <row r="13" spans="1:8" x14ac:dyDescent="0.2">
      <c r="A13" s="13" t="s">
        <v>91</v>
      </c>
      <c r="B13" s="13" t="s">
        <v>23</v>
      </c>
      <c r="C13" s="13">
        <v>1696</v>
      </c>
      <c r="D13" s="13">
        <v>1613</v>
      </c>
      <c r="E13" s="13">
        <v>1880</v>
      </c>
      <c r="F13" s="13">
        <v>2128</v>
      </c>
      <c r="G13" s="13">
        <v>2223</v>
      </c>
      <c r="H13" s="13"/>
    </row>
    <row r="14" spans="1:8" x14ac:dyDescent="0.2">
      <c r="A14" s="13" t="s">
        <v>91</v>
      </c>
      <c r="B14" s="13" t="s">
        <v>26</v>
      </c>
      <c r="C14" s="13">
        <v>1274</v>
      </c>
      <c r="D14" s="13">
        <v>1203</v>
      </c>
      <c r="E14" s="13">
        <v>1407</v>
      </c>
      <c r="F14" s="13">
        <v>1587</v>
      </c>
      <c r="G14" s="13">
        <v>1837</v>
      </c>
      <c r="H14" s="13"/>
    </row>
    <row r="15" spans="1:8" x14ac:dyDescent="0.2">
      <c r="A15" s="13" t="s">
        <v>124</v>
      </c>
      <c r="B15" s="13" t="s">
        <v>24</v>
      </c>
      <c r="C15" s="13">
        <v>1490</v>
      </c>
      <c r="D15" s="13">
        <v>1547</v>
      </c>
      <c r="E15" s="13">
        <v>1599</v>
      </c>
      <c r="F15" s="13">
        <v>1599</v>
      </c>
      <c r="G15" s="13">
        <v>1683</v>
      </c>
      <c r="H15" s="13"/>
    </row>
    <row r="16" spans="1:8" x14ac:dyDescent="0.2">
      <c r="A16" s="13" t="s">
        <v>138</v>
      </c>
      <c r="B16" s="13" t="s">
        <v>23</v>
      </c>
      <c r="C16" s="13">
        <v>1523</v>
      </c>
      <c r="D16" s="13">
        <v>1486</v>
      </c>
      <c r="E16" s="13">
        <v>1432</v>
      </c>
      <c r="F16" s="13">
        <v>1553</v>
      </c>
      <c r="G16" s="13">
        <v>1548</v>
      </c>
      <c r="H16" s="13"/>
    </row>
    <row r="17" spans="1:8" x14ac:dyDescent="0.2">
      <c r="A17" s="13" t="s">
        <v>136</v>
      </c>
      <c r="B17" s="13" t="s">
        <v>30</v>
      </c>
      <c r="C17" s="13">
        <v>1017</v>
      </c>
      <c r="D17" s="13">
        <v>1175</v>
      </c>
      <c r="E17" s="13">
        <v>1394</v>
      </c>
      <c r="F17" s="13">
        <v>1382</v>
      </c>
      <c r="G17" s="13">
        <v>1283</v>
      </c>
      <c r="H17" s="13"/>
    </row>
    <row r="18" spans="1:8" x14ac:dyDescent="0.2">
      <c r="A18" s="13" t="s">
        <v>89</v>
      </c>
      <c r="B18" s="13" t="s">
        <v>24</v>
      </c>
      <c r="C18" s="13">
        <v>1163</v>
      </c>
      <c r="D18" s="13">
        <v>1144</v>
      </c>
      <c r="E18" s="13">
        <v>1216</v>
      </c>
      <c r="F18" s="13">
        <v>1278</v>
      </c>
      <c r="G18" s="13">
        <v>1242</v>
      </c>
      <c r="H18" s="13"/>
    </row>
    <row r="19" spans="1:8" x14ac:dyDescent="0.2">
      <c r="A19" s="13" t="s">
        <v>126</v>
      </c>
      <c r="B19" s="13" t="s">
        <v>25</v>
      </c>
      <c r="C19" s="13">
        <v>1407</v>
      </c>
      <c r="D19" s="13">
        <v>1189</v>
      </c>
      <c r="E19" s="13">
        <v>1170</v>
      </c>
      <c r="F19" s="13">
        <v>1229</v>
      </c>
      <c r="G19" s="13">
        <v>1154</v>
      </c>
      <c r="H19" s="13"/>
    </row>
    <row r="20" spans="1:8" x14ac:dyDescent="0.2">
      <c r="A20" s="13" t="s">
        <v>137</v>
      </c>
      <c r="B20" s="13" t="s">
        <v>29</v>
      </c>
      <c r="C20" s="13">
        <v>576</v>
      </c>
      <c r="D20" s="13">
        <v>647</v>
      </c>
      <c r="E20" s="13">
        <v>585</v>
      </c>
      <c r="F20" s="13">
        <v>1265</v>
      </c>
      <c r="G20" s="13">
        <v>1061</v>
      </c>
      <c r="H20" s="13"/>
    </row>
    <row r="21" spans="1:8" x14ac:dyDescent="0.2">
      <c r="A21" s="13" t="s">
        <v>126</v>
      </c>
      <c r="B21" s="13" t="s">
        <v>28</v>
      </c>
      <c r="C21" s="13">
        <v>524</v>
      </c>
      <c r="D21" s="13">
        <v>682</v>
      </c>
      <c r="E21" s="13">
        <v>778</v>
      </c>
      <c r="F21" s="13">
        <v>818</v>
      </c>
      <c r="G21" s="13">
        <v>950</v>
      </c>
      <c r="H21" s="13"/>
    </row>
    <row r="22" spans="1:8" x14ac:dyDescent="0.2">
      <c r="A22" s="13" t="s">
        <v>141</v>
      </c>
      <c r="B22" s="13" t="s">
        <v>25</v>
      </c>
      <c r="C22" s="13">
        <v>668</v>
      </c>
      <c r="D22" s="13">
        <v>431</v>
      </c>
      <c r="E22" s="13">
        <v>168</v>
      </c>
      <c r="F22" s="13">
        <v>515</v>
      </c>
      <c r="G22" s="13">
        <v>946</v>
      </c>
      <c r="H22" s="13"/>
    </row>
    <row r="23" spans="1:8" x14ac:dyDescent="0.2">
      <c r="A23" s="13" t="s">
        <v>137</v>
      </c>
      <c r="B23" s="13" t="s">
        <v>28</v>
      </c>
      <c r="C23" s="13">
        <v>917</v>
      </c>
      <c r="D23" s="13">
        <v>653</v>
      </c>
      <c r="E23" s="13">
        <v>1087</v>
      </c>
      <c r="F23" s="13">
        <v>1274</v>
      </c>
      <c r="G23" s="13">
        <v>909</v>
      </c>
      <c r="H23" s="13"/>
    </row>
    <row r="24" spans="1:8" x14ac:dyDescent="0.2">
      <c r="A24" s="13" t="s">
        <v>89</v>
      </c>
      <c r="B24" s="13" t="s">
        <v>28</v>
      </c>
      <c r="C24" s="13">
        <v>201</v>
      </c>
      <c r="D24" s="13">
        <v>149</v>
      </c>
      <c r="E24" s="13">
        <v>154</v>
      </c>
      <c r="F24" s="13">
        <v>297</v>
      </c>
      <c r="G24" s="13">
        <v>831</v>
      </c>
      <c r="H24" s="13"/>
    </row>
    <row r="25" spans="1:8" x14ac:dyDescent="0.2">
      <c r="A25" s="13" t="s">
        <v>142</v>
      </c>
      <c r="B25" s="13" t="s">
        <v>23</v>
      </c>
      <c r="C25" s="13">
        <v>608</v>
      </c>
      <c r="D25" s="13">
        <v>663</v>
      </c>
      <c r="E25" s="13">
        <v>679</v>
      </c>
      <c r="F25" s="13">
        <v>768</v>
      </c>
      <c r="G25" s="13">
        <v>812</v>
      </c>
      <c r="H25" s="13"/>
    </row>
    <row r="26" spans="1:8" x14ac:dyDescent="0.2">
      <c r="A26" s="13" t="s">
        <v>126</v>
      </c>
      <c r="B26" s="13" t="s">
        <v>24</v>
      </c>
      <c r="C26" s="13">
        <v>795</v>
      </c>
      <c r="D26" s="13">
        <v>614</v>
      </c>
      <c r="E26" s="13">
        <v>704</v>
      </c>
      <c r="F26" s="13">
        <v>828</v>
      </c>
      <c r="G26" s="13">
        <v>808</v>
      </c>
      <c r="H26" s="13"/>
    </row>
    <row r="27" spans="1:8" x14ac:dyDescent="0.2">
      <c r="A27" s="13" t="s">
        <v>137</v>
      </c>
      <c r="B27" s="13" t="s">
        <v>32</v>
      </c>
      <c r="C27" s="13">
        <v>586</v>
      </c>
      <c r="D27" s="13">
        <v>290</v>
      </c>
      <c r="E27" s="13">
        <v>604</v>
      </c>
      <c r="F27" s="13">
        <v>811</v>
      </c>
      <c r="G27" s="13">
        <v>750</v>
      </c>
      <c r="H27" s="13"/>
    </row>
    <row r="28" spans="1:8" x14ac:dyDescent="0.2">
      <c r="A28" s="13" t="s">
        <v>89</v>
      </c>
      <c r="B28" s="13" t="s">
        <v>26</v>
      </c>
      <c r="C28" s="13">
        <v>670</v>
      </c>
      <c r="D28" s="13">
        <v>697</v>
      </c>
      <c r="E28" s="13">
        <v>558</v>
      </c>
      <c r="F28" s="13">
        <v>639</v>
      </c>
      <c r="G28" s="13">
        <v>745</v>
      </c>
      <c r="H28" s="13"/>
    </row>
    <row r="29" spans="1:8" x14ac:dyDescent="0.2">
      <c r="A29" s="13" t="s">
        <v>124</v>
      </c>
      <c r="B29" s="13" t="s">
        <v>25</v>
      </c>
      <c r="C29" s="13">
        <v>545</v>
      </c>
      <c r="D29" s="13">
        <v>543</v>
      </c>
      <c r="E29" s="13">
        <v>625</v>
      </c>
      <c r="F29" s="13">
        <v>689</v>
      </c>
      <c r="G29" s="13">
        <v>671</v>
      </c>
      <c r="H29" s="13"/>
    </row>
    <row r="30" spans="1:8" x14ac:dyDescent="0.2">
      <c r="A30" s="13" t="s">
        <v>140</v>
      </c>
      <c r="B30" s="13" t="s">
        <v>25</v>
      </c>
      <c r="C30" s="13">
        <v>588</v>
      </c>
      <c r="D30" s="13">
        <v>639</v>
      </c>
      <c r="E30" s="13">
        <v>627</v>
      </c>
      <c r="F30" s="13">
        <v>658</v>
      </c>
      <c r="G30" s="13">
        <v>655</v>
      </c>
      <c r="H30" s="13"/>
    </row>
    <row r="31" spans="1:8" x14ac:dyDescent="0.2">
      <c r="A31" s="13" t="s">
        <v>91</v>
      </c>
      <c r="B31" s="13" t="s">
        <v>27</v>
      </c>
      <c r="C31" s="13">
        <v>487</v>
      </c>
      <c r="D31" s="13">
        <v>553</v>
      </c>
      <c r="E31" s="13">
        <v>649</v>
      </c>
      <c r="F31" s="13">
        <v>677</v>
      </c>
      <c r="G31" s="13">
        <v>636</v>
      </c>
      <c r="H31" s="13"/>
    </row>
    <row r="32" spans="1:8" x14ac:dyDescent="0.2">
      <c r="A32" s="13" t="s">
        <v>136</v>
      </c>
      <c r="B32" s="13" t="s">
        <v>26</v>
      </c>
      <c r="C32" s="13">
        <v>574</v>
      </c>
      <c r="D32" s="13">
        <v>601</v>
      </c>
      <c r="E32" s="13">
        <v>739</v>
      </c>
      <c r="F32" s="13">
        <v>715</v>
      </c>
      <c r="G32" s="13">
        <v>633</v>
      </c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ht="16.5" x14ac:dyDescent="0.2">
      <c r="A34" s="14" t="s">
        <v>127</v>
      </c>
      <c r="B34" s="14" t="s">
        <v>112</v>
      </c>
      <c r="C34" s="14">
        <v>66762</v>
      </c>
      <c r="D34" s="14">
        <v>66551</v>
      </c>
      <c r="E34" s="14">
        <v>72458</v>
      </c>
      <c r="F34" s="14">
        <v>80956</v>
      </c>
      <c r="G34" s="14">
        <v>83382</v>
      </c>
      <c r="H34" s="14"/>
    </row>
    <row r="35" spans="1:8" x14ac:dyDescent="0.2">
      <c r="A35" s="12"/>
      <c r="B35" s="12"/>
      <c r="C35" s="12"/>
      <c r="D35" s="12"/>
      <c r="E35" s="12"/>
      <c r="F35" s="12"/>
      <c r="G35" s="12"/>
      <c r="H35" s="13"/>
    </row>
    <row r="36" spans="1:8" x14ac:dyDescent="0.2">
      <c r="A36" s="26" t="s">
        <v>55</v>
      </c>
      <c r="B36" s="26"/>
      <c r="C36" s="26"/>
      <c r="D36" s="26"/>
      <c r="E36" s="26"/>
      <c r="F36" s="26"/>
      <c r="G36" s="26"/>
      <c r="H36" s="13"/>
    </row>
    <row r="37" spans="1:8" x14ac:dyDescent="0.2">
      <c r="A37" s="26"/>
      <c r="B37" s="26"/>
      <c r="C37" s="26"/>
      <c r="D37" s="26"/>
      <c r="E37" s="26"/>
      <c r="F37" s="26"/>
      <c r="G37" s="26"/>
      <c r="H37" s="13"/>
    </row>
    <row r="38" spans="1:8" x14ac:dyDescent="0.2">
      <c r="A38" s="27" t="s">
        <v>58</v>
      </c>
      <c r="B38" s="27"/>
      <c r="C38" s="13"/>
      <c r="D38" s="13"/>
      <c r="E38" s="13"/>
      <c r="F38" s="13"/>
      <c r="G38" s="13"/>
      <c r="H38" s="13"/>
    </row>
  </sheetData>
  <mergeCells count="9">
    <mergeCell ref="A36:G37"/>
    <mergeCell ref="A38:B38"/>
    <mergeCell ref="A3:D3"/>
    <mergeCell ref="A4:D4"/>
    <mergeCell ref="A1:D1"/>
    <mergeCell ref="A2:D2"/>
    <mergeCell ref="A5:A6"/>
    <mergeCell ref="B5:B6"/>
    <mergeCell ref="C6:G6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0"/>
  <sheetViews>
    <sheetView workbookViewId="0">
      <selection sqref="A1:C1"/>
    </sheetView>
  </sheetViews>
  <sheetFormatPr defaultRowHeight="14.25" x14ac:dyDescent="0.2"/>
  <cols>
    <col min="1" max="1" width="6.375" customWidth="1"/>
    <col min="2" max="2" width="35.75" customWidth="1"/>
    <col min="3" max="7" width="7.125" customWidth="1"/>
  </cols>
  <sheetData>
    <row r="1" spans="1:7" x14ac:dyDescent="0.2">
      <c r="A1" s="23" t="s">
        <v>156</v>
      </c>
      <c r="B1" s="22"/>
      <c r="C1" s="22"/>
      <c r="D1" s="11"/>
      <c r="E1" s="11"/>
      <c r="F1" s="11"/>
      <c r="G1" s="11"/>
    </row>
    <row r="2" spans="1:7" ht="17.25" x14ac:dyDescent="0.25">
      <c r="A2" s="24" t="s">
        <v>157</v>
      </c>
      <c r="B2" s="22"/>
      <c r="C2" s="22"/>
      <c r="D2" s="11"/>
      <c r="E2" s="11"/>
      <c r="F2" s="11"/>
      <c r="G2" s="11"/>
    </row>
    <row r="3" spans="1:7" x14ac:dyDescent="0.2">
      <c r="A3" s="23" t="s">
        <v>121</v>
      </c>
      <c r="B3" s="22"/>
      <c r="C3" s="22"/>
      <c r="D3" s="11"/>
      <c r="E3" s="11"/>
      <c r="F3" s="11"/>
      <c r="G3" s="11"/>
    </row>
    <row r="4" spans="1:7" x14ac:dyDescent="0.2">
      <c r="A4" s="12"/>
      <c r="B4" s="12"/>
      <c r="C4" s="20">
        <v>2015</v>
      </c>
      <c r="D4" s="20">
        <v>2016</v>
      </c>
      <c r="E4" s="20">
        <v>2017</v>
      </c>
      <c r="F4" s="20">
        <v>2018</v>
      </c>
      <c r="G4" s="19">
        <v>2019</v>
      </c>
    </row>
    <row r="5" spans="1:7" x14ac:dyDescent="0.2">
      <c r="A5" s="4"/>
      <c r="B5" s="4"/>
      <c r="C5" s="30" t="s">
        <v>22</v>
      </c>
      <c r="D5" s="30"/>
      <c r="E5" s="30"/>
      <c r="F5" s="30"/>
      <c r="G5" s="28"/>
    </row>
    <row r="6" spans="1:7" x14ac:dyDescent="0.2">
      <c r="A6" s="13"/>
      <c r="B6" s="13"/>
      <c r="C6" s="13"/>
      <c r="D6" s="13"/>
      <c r="E6" s="13"/>
      <c r="F6" s="13"/>
      <c r="G6" s="13"/>
    </row>
    <row r="7" spans="1:7" x14ac:dyDescent="0.2">
      <c r="A7" s="14" t="s">
        <v>158</v>
      </c>
      <c r="B7" s="13"/>
      <c r="C7" s="13"/>
      <c r="D7" s="13"/>
      <c r="E7" s="13"/>
      <c r="F7" s="13"/>
      <c r="G7" s="13"/>
    </row>
    <row r="8" spans="1:7" x14ac:dyDescent="0.2">
      <c r="A8" s="13" t="s">
        <v>63</v>
      </c>
      <c r="B8" s="13"/>
      <c r="C8" s="13">
        <v>35496</v>
      </c>
      <c r="D8" s="13">
        <v>35794</v>
      </c>
      <c r="E8" s="13">
        <v>40332</v>
      </c>
      <c r="F8" s="13">
        <v>43395</v>
      </c>
      <c r="G8" s="13">
        <v>46434</v>
      </c>
    </row>
    <row r="9" spans="1:7" x14ac:dyDescent="0.2">
      <c r="A9" s="13" t="s">
        <v>64</v>
      </c>
      <c r="B9" s="13"/>
      <c r="C9" s="13">
        <v>13936</v>
      </c>
      <c r="D9" s="13">
        <v>14674</v>
      </c>
      <c r="E9" s="13">
        <v>15555</v>
      </c>
      <c r="F9" s="13">
        <v>16553</v>
      </c>
      <c r="G9" s="13">
        <v>17334</v>
      </c>
    </row>
    <row r="10" spans="1:7" x14ac:dyDescent="0.2">
      <c r="A10" s="13" t="s">
        <v>65</v>
      </c>
      <c r="B10" s="13"/>
      <c r="C10" s="13">
        <v>49432</v>
      </c>
      <c r="D10" s="13">
        <v>50468</v>
      </c>
      <c r="E10" s="13">
        <v>55888</v>
      </c>
      <c r="F10" s="13">
        <v>59948</v>
      </c>
      <c r="G10" s="13">
        <v>63767</v>
      </c>
    </row>
    <row r="11" spans="1:7" x14ac:dyDescent="0.2">
      <c r="A11" s="13"/>
      <c r="B11" s="13"/>
      <c r="C11" s="13"/>
      <c r="D11" s="13"/>
      <c r="E11" s="13"/>
      <c r="F11" s="13"/>
      <c r="G11" s="13"/>
    </row>
    <row r="12" spans="1:7" x14ac:dyDescent="0.2">
      <c r="A12" s="14" t="s">
        <v>159</v>
      </c>
      <c r="B12" s="13"/>
      <c r="C12" s="13"/>
      <c r="D12" s="13"/>
      <c r="E12" s="13"/>
      <c r="F12" s="13"/>
      <c r="G12" s="13"/>
    </row>
    <row r="13" spans="1:7" x14ac:dyDescent="0.2">
      <c r="A13" s="13" t="s">
        <v>82</v>
      </c>
      <c r="B13" s="13"/>
      <c r="C13" s="13">
        <v>7136</v>
      </c>
      <c r="D13" s="13">
        <v>7273</v>
      </c>
      <c r="E13" s="13">
        <v>9735</v>
      </c>
      <c r="F13" s="13">
        <v>10057</v>
      </c>
      <c r="G13" s="13">
        <v>11629</v>
      </c>
    </row>
    <row r="14" spans="1:7" x14ac:dyDescent="0.2">
      <c r="A14" s="13" t="s">
        <v>84</v>
      </c>
      <c r="B14" s="13"/>
      <c r="C14" s="13">
        <v>4473</v>
      </c>
      <c r="D14" s="13">
        <v>3869</v>
      </c>
      <c r="E14" s="13">
        <v>4474</v>
      </c>
      <c r="F14" s="13">
        <v>5133</v>
      </c>
      <c r="G14" s="13">
        <v>6084</v>
      </c>
    </row>
    <row r="15" spans="1:7" x14ac:dyDescent="0.2">
      <c r="A15" s="13" t="s">
        <v>85</v>
      </c>
      <c r="B15" s="13"/>
      <c r="C15" s="13">
        <v>3154</v>
      </c>
      <c r="D15" s="13">
        <v>3698</v>
      </c>
      <c r="E15" s="13">
        <v>4230</v>
      </c>
      <c r="F15" s="13">
        <v>4793</v>
      </c>
      <c r="G15" s="13">
        <v>4560</v>
      </c>
    </row>
    <row r="16" spans="1:7" x14ac:dyDescent="0.2">
      <c r="A16" s="13" t="s">
        <v>87</v>
      </c>
      <c r="B16" s="13"/>
      <c r="C16" s="13">
        <v>1565</v>
      </c>
      <c r="D16" s="13">
        <v>1934</v>
      </c>
      <c r="E16" s="13">
        <v>1878</v>
      </c>
      <c r="F16" s="13">
        <v>2212</v>
      </c>
      <c r="G16" s="13">
        <v>2505</v>
      </c>
    </row>
    <row r="17" spans="1:7" x14ac:dyDescent="0.2">
      <c r="A17" s="13" t="s">
        <v>90</v>
      </c>
      <c r="B17" s="13"/>
      <c r="C17" s="13">
        <v>770</v>
      </c>
      <c r="D17" s="13">
        <v>1148</v>
      </c>
      <c r="E17" s="13">
        <v>1421</v>
      </c>
      <c r="F17" s="13">
        <v>1777</v>
      </c>
      <c r="G17" s="13">
        <v>2201</v>
      </c>
    </row>
    <row r="18" spans="1:7" x14ac:dyDescent="0.2">
      <c r="A18" s="13"/>
      <c r="B18" s="13"/>
      <c r="C18" s="13"/>
      <c r="D18" s="13"/>
      <c r="E18" s="13"/>
      <c r="F18" s="13"/>
      <c r="G18" s="13"/>
    </row>
    <row r="19" spans="1:7" x14ac:dyDescent="0.2">
      <c r="A19" s="14" t="s">
        <v>160</v>
      </c>
      <c r="B19" s="13"/>
      <c r="C19" s="13"/>
      <c r="D19" s="13"/>
      <c r="E19" s="13"/>
      <c r="F19" s="13"/>
      <c r="G19" s="13"/>
    </row>
    <row r="20" spans="1:7" x14ac:dyDescent="0.2">
      <c r="A20" s="13" t="s">
        <v>161</v>
      </c>
      <c r="B20" s="13"/>
      <c r="C20" s="13">
        <v>8752</v>
      </c>
      <c r="D20" s="13">
        <v>9169</v>
      </c>
      <c r="E20" s="13">
        <v>9610</v>
      </c>
      <c r="F20" s="13">
        <v>10359</v>
      </c>
      <c r="G20" s="13">
        <v>10849</v>
      </c>
    </row>
    <row r="21" spans="1:7" x14ac:dyDescent="0.2">
      <c r="A21" s="13"/>
      <c r="B21" s="13" t="s">
        <v>124</v>
      </c>
      <c r="C21" s="13">
        <v>5698</v>
      </c>
      <c r="D21" s="13">
        <v>6201</v>
      </c>
      <c r="E21" s="13">
        <v>6296</v>
      </c>
      <c r="F21" s="13">
        <v>6618</v>
      </c>
      <c r="G21" s="13">
        <v>6809</v>
      </c>
    </row>
    <row r="22" spans="1:7" x14ac:dyDescent="0.2">
      <c r="A22" s="13"/>
      <c r="B22" s="13" t="s">
        <v>125</v>
      </c>
      <c r="C22" s="13">
        <v>2155</v>
      </c>
      <c r="D22" s="13">
        <v>2210</v>
      </c>
      <c r="E22" s="13">
        <v>2444</v>
      </c>
      <c r="F22" s="13">
        <v>2839</v>
      </c>
      <c r="G22" s="13">
        <v>3005</v>
      </c>
    </row>
    <row r="23" spans="1:7" x14ac:dyDescent="0.2">
      <c r="A23" s="13"/>
      <c r="B23" s="13" t="s">
        <v>162</v>
      </c>
      <c r="C23" s="13">
        <v>899</v>
      </c>
      <c r="D23" s="13">
        <v>758</v>
      </c>
      <c r="E23" s="13">
        <v>870</v>
      </c>
      <c r="F23" s="13">
        <v>902</v>
      </c>
      <c r="G23" s="13">
        <v>1035</v>
      </c>
    </row>
    <row r="24" spans="1:7" x14ac:dyDescent="0.2">
      <c r="A24" s="13" t="s">
        <v>126</v>
      </c>
      <c r="B24" s="13"/>
      <c r="C24" s="13">
        <v>1904</v>
      </c>
      <c r="D24" s="13">
        <v>1942</v>
      </c>
      <c r="E24" s="13">
        <v>2177</v>
      </c>
      <c r="F24" s="13">
        <v>2382</v>
      </c>
      <c r="G24" s="13">
        <v>2470</v>
      </c>
    </row>
    <row r="25" spans="1:7" x14ac:dyDescent="0.2">
      <c r="A25" s="13" t="s">
        <v>89</v>
      </c>
      <c r="B25" s="13"/>
      <c r="C25" s="13">
        <v>1461</v>
      </c>
      <c r="D25" s="13">
        <v>1525</v>
      </c>
      <c r="E25" s="13">
        <v>1624</v>
      </c>
      <c r="F25" s="13">
        <v>1677</v>
      </c>
      <c r="G25" s="13">
        <v>1812</v>
      </c>
    </row>
    <row r="26" spans="1:7" x14ac:dyDescent="0.2">
      <c r="A26" s="13"/>
      <c r="B26" s="13"/>
      <c r="C26" s="13"/>
      <c r="D26" s="13"/>
      <c r="E26" s="13"/>
      <c r="F26" s="13"/>
      <c r="G26" s="13"/>
    </row>
    <row r="27" spans="1:7" x14ac:dyDescent="0.2">
      <c r="A27" s="14" t="s">
        <v>163</v>
      </c>
      <c r="B27" s="13"/>
      <c r="C27" s="13"/>
      <c r="D27" s="13"/>
      <c r="E27" s="13"/>
      <c r="F27" s="13"/>
      <c r="G27" s="13"/>
    </row>
    <row r="28" spans="1:7" x14ac:dyDescent="0.2">
      <c r="A28" s="13" t="s">
        <v>63</v>
      </c>
      <c r="B28" s="13"/>
      <c r="C28" s="13">
        <v>36912</v>
      </c>
      <c r="D28" s="13">
        <v>35928</v>
      </c>
      <c r="E28" s="13">
        <v>38989</v>
      </c>
      <c r="F28" s="13">
        <v>43404</v>
      </c>
      <c r="G28" s="13">
        <v>43609</v>
      </c>
    </row>
    <row r="29" spans="1:7" x14ac:dyDescent="0.2">
      <c r="A29" s="13" t="s">
        <v>64</v>
      </c>
      <c r="B29" s="13"/>
      <c r="C29" s="13">
        <v>10847</v>
      </c>
      <c r="D29" s="13">
        <v>11123</v>
      </c>
      <c r="E29" s="13">
        <v>11776</v>
      </c>
      <c r="F29" s="13">
        <v>13065</v>
      </c>
      <c r="G29" s="13">
        <v>14317</v>
      </c>
    </row>
    <row r="30" spans="1:7" x14ac:dyDescent="0.2">
      <c r="A30" s="13" t="s">
        <v>65</v>
      </c>
      <c r="B30" s="13"/>
      <c r="C30" s="13">
        <v>47760</v>
      </c>
      <c r="D30" s="13">
        <v>47051</v>
      </c>
      <c r="E30" s="13">
        <v>50766</v>
      </c>
      <c r="F30" s="13">
        <v>56469</v>
      </c>
      <c r="G30" s="13">
        <v>57926</v>
      </c>
    </row>
    <row r="31" spans="1:7" x14ac:dyDescent="0.2">
      <c r="A31" s="13"/>
      <c r="B31" s="13"/>
      <c r="C31" s="13"/>
      <c r="D31" s="13"/>
      <c r="E31" s="13"/>
      <c r="F31" s="13"/>
      <c r="G31" s="13"/>
    </row>
    <row r="32" spans="1:7" x14ac:dyDescent="0.2">
      <c r="A32" s="14" t="s">
        <v>164</v>
      </c>
      <c r="B32" s="13"/>
      <c r="C32" s="13"/>
      <c r="D32" s="13"/>
      <c r="E32" s="13"/>
      <c r="F32" s="13"/>
      <c r="G32" s="13"/>
    </row>
    <row r="33" spans="1:7" x14ac:dyDescent="0.2">
      <c r="A33" s="13" t="s">
        <v>91</v>
      </c>
      <c r="B33" s="13"/>
      <c r="C33" s="13">
        <v>4902</v>
      </c>
      <c r="D33" s="13">
        <v>4690</v>
      </c>
      <c r="E33" s="13">
        <v>5410</v>
      </c>
      <c r="F33" s="13">
        <v>5957</v>
      </c>
      <c r="G33" s="13">
        <v>6382</v>
      </c>
    </row>
    <row r="34" spans="1:7" x14ac:dyDescent="0.2">
      <c r="A34" s="13" t="s">
        <v>136</v>
      </c>
      <c r="B34" s="13"/>
      <c r="C34" s="13">
        <v>4680</v>
      </c>
      <c r="D34" s="13">
        <v>5122</v>
      </c>
      <c r="E34" s="13">
        <v>5844</v>
      </c>
      <c r="F34" s="13">
        <v>5995</v>
      </c>
      <c r="G34" s="13">
        <v>5610</v>
      </c>
    </row>
    <row r="35" spans="1:7" x14ac:dyDescent="0.2">
      <c r="A35" s="13" t="s">
        <v>97</v>
      </c>
      <c r="B35" s="13"/>
      <c r="C35" s="13">
        <v>3653</v>
      </c>
      <c r="D35" s="13">
        <v>3632</v>
      </c>
      <c r="E35" s="13">
        <v>3953</v>
      </c>
      <c r="F35" s="13">
        <v>4342</v>
      </c>
      <c r="G35" s="13">
        <v>4538</v>
      </c>
    </row>
    <row r="36" spans="1:7" x14ac:dyDescent="0.2">
      <c r="A36" s="13" t="s">
        <v>137</v>
      </c>
      <c r="B36" s="13"/>
      <c r="C36" s="13">
        <v>3529</v>
      </c>
      <c r="D36" s="13">
        <v>2402</v>
      </c>
      <c r="E36" s="13">
        <v>2903</v>
      </c>
      <c r="F36" s="13">
        <v>4264</v>
      </c>
      <c r="G36" s="13">
        <v>4058</v>
      </c>
    </row>
    <row r="37" spans="1:7" x14ac:dyDescent="0.2">
      <c r="A37" s="13" t="s">
        <v>138</v>
      </c>
      <c r="B37" s="13"/>
      <c r="C37" s="13">
        <v>1941</v>
      </c>
      <c r="D37" s="13">
        <v>1923</v>
      </c>
      <c r="E37" s="13">
        <v>1879</v>
      </c>
      <c r="F37" s="13">
        <v>2017</v>
      </c>
      <c r="G37" s="13">
        <v>2051</v>
      </c>
    </row>
    <row r="38" spans="1:7" x14ac:dyDescent="0.2">
      <c r="A38" s="13"/>
      <c r="B38" s="13"/>
      <c r="C38" s="13"/>
      <c r="D38" s="13"/>
      <c r="E38" s="13"/>
      <c r="F38" s="13"/>
      <c r="G38" s="13"/>
    </row>
    <row r="39" spans="1:7" x14ac:dyDescent="0.2">
      <c r="A39" s="14" t="s">
        <v>165</v>
      </c>
      <c r="B39" s="13"/>
      <c r="C39" s="13"/>
      <c r="D39" s="13"/>
      <c r="E39" s="13"/>
      <c r="F39" s="13"/>
      <c r="G39" s="13"/>
    </row>
    <row r="40" spans="1:7" x14ac:dyDescent="0.2">
      <c r="A40" s="13" t="s">
        <v>161</v>
      </c>
      <c r="B40" s="13"/>
      <c r="C40" s="13">
        <v>3537</v>
      </c>
      <c r="D40" s="13">
        <v>3737</v>
      </c>
      <c r="E40" s="13">
        <v>3964</v>
      </c>
      <c r="F40" s="13">
        <v>4200</v>
      </c>
      <c r="G40" s="13">
        <v>4281</v>
      </c>
    </row>
    <row r="41" spans="1:7" x14ac:dyDescent="0.2">
      <c r="A41" s="13"/>
      <c r="B41" s="13" t="s">
        <v>124</v>
      </c>
      <c r="C41" s="13">
        <v>2644</v>
      </c>
      <c r="D41" s="13">
        <v>2881</v>
      </c>
      <c r="E41" s="13">
        <v>3083</v>
      </c>
      <c r="F41" s="13">
        <v>3239</v>
      </c>
      <c r="G41" s="13">
        <v>3262</v>
      </c>
    </row>
    <row r="42" spans="1:7" x14ac:dyDescent="0.2">
      <c r="A42" s="13"/>
      <c r="B42" s="13" t="s">
        <v>162</v>
      </c>
      <c r="C42" s="13">
        <v>784</v>
      </c>
      <c r="D42" s="13">
        <v>770</v>
      </c>
      <c r="E42" s="13">
        <v>779</v>
      </c>
      <c r="F42" s="13">
        <v>834</v>
      </c>
      <c r="G42" s="13">
        <v>908</v>
      </c>
    </row>
    <row r="43" spans="1:7" x14ac:dyDescent="0.2">
      <c r="A43" s="13"/>
      <c r="B43" s="13" t="s">
        <v>125</v>
      </c>
      <c r="C43" s="13">
        <v>109</v>
      </c>
      <c r="D43" s="13">
        <v>85</v>
      </c>
      <c r="E43" s="13">
        <v>101</v>
      </c>
      <c r="F43" s="13">
        <v>126</v>
      </c>
      <c r="G43" s="13">
        <v>112</v>
      </c>
    </row>
    <row r="44" spans="1:7" x14ac:dyDescent="0.2">
      <c r="A44" s="13" t="s">
        <v>89</v>
      </c>
      <c r="B44" s="13"/>
      <c r="C44" s="13">
        <v>2411</v>
      </c>
      <c r="D44" s="13">
        <v>2386</v>
      </c>
      <c r="E44" s="13">
        <v>2309</v>
      </c>
      <c r="F44" s="13">
        <v>2646</v>
      </c>
      <c r="G44" s="13">
        <v>3293</v>
      </c>
    </row>
    <row r="45" spans="1:7" x14ac:dyDescent="0.2">
      <c r="A45" s="13" t="s">
        <v>126</v>
      </c>
      <c r="B45" s="13"/>
      <c r="C45" s="13">
        <v>2073</v>
      </c>
      <c r="D45" s="13">
        <v>1965</v>
      </c>
      <c r="E45" s="13">
        <v>2314</v>
      </c>
      <c r="F45" s="13">
        <v>2626</v>
      </c>
      <c r="G45" s="13">
        <v>2869</v>
      </c>
    </row>
    <row r="46" spans="1:7" x14ac:dyDescent="0.2">
      <c r="A46" s="31"/>
      <c r="B46" s="31"/>
      <c r="C46" s="31"/>
      <c r="D46" s="31"/>
      <c r="E46" s="31"/>
      <c r="F46" s="31"/>
      <c r="G46" s="31"/>
    </row>
    <row r="47" spans="1:7" x14ac:dyDescent="0.2">
      <c r="A47" s="26" t="s">
        <v>166</v>
      </c>
      <c r="B47" s="26"/>
      <c r="C47" s="26"/>
      <c r="D47" s="26"/>
      <c r="E47" s="26"/>
      <c r="F47" s="26"/>
      <c r="G47" s="26"/>
    </row>
    <row r="48" spans="1:7" x14ac:dyDescent="0.2">
      <c r="A48" s="26" t="s">
        <v>167</v>
      </c>
      <c r="B48" s="26"/>
      <c r="C48" s="26"/>
      <c r="D48" s="26"/>
      <c r="E48" s="26"/>
      <c r="F48" s="26"/>
      <c r="G48" s="26"/>
    </row>
    <row r="49" spans="1:7" x14ac:dyDescent="0.2">
      <c r="A49" s="18"/>
      <c r="B49" s="18"/>
      <c r="C49" s="18"/>
      <c r="D49" s="18"/>
      <c r="E49" s="18"/>
      <c r="F49" s="18"/>
      <c r="G49" s="18"/>
    </row>
    <row r="50" spans="1:7" x14ac:dyDescent="0.2">
      <c r="A50" s="27" t="s">
        <v>58</v>
      </c>
      <c r="B50" s="27"/>
      <c r="C50" s="11"/>
      <c r="D50" s="11"/>
      <c r="E50" s="11"/>
      <c r="F50" s="11"/>
      <c r="G50" s="11"/>
    </row>
  </sheetData>
  <mergeCells count="8">
    <mergeCell ref="A47:G47"/>
    <mergeCell ref="A48:G48"/>
    <mergeCell ref="A50:B50"/>
    <mergeCell ref="A3:C3"/>
    <mergeCell ref="A1:C1"/>
    <mergeCell ref="A2:C2"/>
    <mergeCell ref="C5:G5"/>
    <mergeCell ref="A46:G4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jmckay</dc:creator>
  <cp:keywords/>
  <dc:description/>
  <cp:lastModifiedBy>CV</cp:lastModifiedBy>
  <cp:revision/>
  <dcterms:created xsi:type="dcterms:W3CDTF">2020-02-27T11:22:26Z</dcterms:created>
  <dcterms:modified xsi:type="dcterms:W3CDTF">2020-03-02T18:34:03Z</dcterms:modified>
  <cp:category/>
  <cp:contentStatus/>
</cp:coreProperties>
</file>